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3"/>
  </bookViews>
  <sheets>
    <sheet name="příjmy" sheetId="1" r:id="rId1"/>
    <sheet name="výdaje" sheetId="2" r:id="rId2"/>
    <sheet name="BR modifikovaný" sheetId="3" r:id="rId3"/>
    <sheet name="aqr.výdaje dle cíl.oblastí" sheetId="4" r:id="rId4"/>
  </sheets>
  <definedNames>
    <definedName name="_xlnm.Print_Titles" localSheetId="2">'BR modifikovaný'!$1:$1</definedName>
  </definedNames>
  <calcPr fullCalcOnLoad="1"/>
</workbook>
</file>

<file path=xl/sharedStrings.xml><?xml version="1.0" encoding="utf-8"?>
<sst xmlns="http://schemas.openxmlformats.org/spreadsheetml/2006/main" count="218" uniqueCount="136">
  <si>
    <t>odvody od FÚ</t>
  </si>
  <si>
    <t>správní poplatky</t>
  </si>
  <si>
    <t>místní poplatky</t>
  </si>
  <si>
    <t>daň hrazená městem sama sobě</t>
  </si>
  <si>
    <t>CELKEM</t>
  </si>
  <si>
    <t>DAŇOVÉ PŘÍJMY :</t>
  </si>
  <si>
    <t>NEDAŇOVÉ PŘÍJMY :</t>
  </si>
  <si>
    <t>ZDROJE PROVOZNÍHO ROZPOČTU CELKEM</t>
  </si>
  <si>
    <t>KAPITÁLOVÉ PŘÍJMY :</t>
  </si>
  <si>
    <t>z prodeje budov</t>
  </si>
  <si>
    <t>z prodeje pozemků</t>
  </si>
  <si>
    <t xml:space="preserve">ostatní </t>
  </si>
  <si>
    <t>ostatní</t>
  </si>
  <si>
    <t>NEINVESTIČNÍ DOTACE :</t>
  </si>
  <si>
    <t>INVESTIČNÍ DOTACE :</t>
  </si>
  <si>
    <t>určené pro jiné subjekty města ( průtokové )</t>
  </si>
  <si>
    <t>ZDROJE CELKEM</t>
  </si>
  <si>
    <t>skutečnost</t>
  </si>
  <si>
    <t xml:space="preserve">AGREGOVANÉ  PŘÍJMY DLE DRUHU </t>
  </si>
  <si>
    <t xml:space="preserve">AGREGOVANÉ  VÝDAJE DLE DRUHU </t>
  </si>
  <si>
    <t>BĚŽNÉ VÝDAJE</t>
  </si>
  <si>
    <t>výdaje na platy a odvody na SP a ZP : MěP</t>
  </si>
  <si>
    <t>odměny ostat. zastupitelům (RM,ZM, výbory,komise )</t>
  </si>
  <si>
    <t>odměny včetně odvodů uvolněným zastupitelům</t>
  </si>
  <si>
    <t>neinvestiční nákupy  - nákup materiálu ( skup. 513)</t>
  </si>
  <si>
    <t>nákup vody,paliv a energie ( skup.515 )</t>
  </si>
  <si>
    <t>nákup služeb a ostatní nákupy ( sk.516+517 )</t>
  </si>
  <si>
    <t>městským příspěvkovým organizacím - na provoz</t>
  </si>
  <si>
    <t>městským o.p.s. - na provoz</t>
  </si>
  <si>
    <t>městským o.p.s. - na nájem za městský majetek</t>
  </si>
  <si>
    <t>daň hrazená městem ( sama sobě )</t>
  </si>
  <si>
    <t>ostatní daně ( daň z převodu nem., daň z nemovit. )</t>
  </si>
  <si>
    <t>KAPITÁLOVÉ VÝDAJE</t>
  </si>
  <si>
    <t>SW + výpočetní technika</t>
  </si>
  <si>
    <t>pořízení budov, staveb</t>
  </si>
  <si>
    <t>nákup pozemků</t>
  </si>
  <si>
    <t>investiční dotace městským organizacím</t>
  </si>
  <si>
    <t>investiční dotace jiným subjektům</t>
  </si>
  <si>
    <t>investiční dotace celkem</t>
  </si>
  <si>
    <t>celkem</t>
  </si>
  <si>
    <t>VÝDAJE CELKEM</t>
  </si>
  <si>
    <t xml:space="preserve">AGREGOVANÉ  VÝDAJE DLE CÍLOVÝCH OBLASTÍ </t>
  </si>
  <si>
    <t>CPDM o.p.s</t>
  </si>
  <si>
    <t>Azylový dům, Dům na půl cesty, Azylové bydlení</t>
  </si>
  <si>
    <t>( investiční + neinvestiční )</t>
  </si>
  <si>
    <t>Školství:</t>
  </si>
  <si>
    <t>Sociální oblast:</t>
  </si>
  <si>
    <t>Sport :</t>
  </si>
  <si>
    <t>PRO SPORT o.p.s.</t>
  </si>
  <si>
    <t>sportovní kluby</t>
  </si>
  <si>
    <t>Kultura :</t>
  </si>
  <si>
    <t xml:space="preserve">Městská knihovna </t>
  </si>
  <si>
    <t>kino</t>
  </si>
  <si>
    <t>Veřejná správa:</t>
  </si>
  <si>
    <t>komunikace</t>
  </si>
  <si>
    <t>veřejné osvětlení</t>
  </si>
  <si>
    <t>životní prostředí ( odpady, zeleň.. )</t>
  </si>
  <si>
    <t>památky</t>
  </si>
  <si>
    <t>pokuty včetně nákladů řízení</t>
  </si>
  <si>
    <t>ostatní převody na účet</t>
  </si>
  <si>
    <t>nájmy městem NEDOTOVANÉ</t>
  </si>
  <si>
    <t>nájmy městem DOTOVANÉ</t>
  </si>
  <si>
    <t>určené pro jiné subjekty ( PRŮTOKOVÉ )</t>
  </si>
  <si>
    <t>určené na pokrytí kapitálových výdajů města</t>
  </si>
  <si>
    <t>%</t>
  </si>
  <si>
    <t>z celk.P</t>
  </si>
  <si>
    <t>příjem z poskytování služeb (rekl.,sponzoři)</t>
  </si>
  <si>
    <t>vodovody a kanalizace</t>
  </si>
  <si>
    <t>Městské divadlo o.p.s.</t>
  </si>
  <si>
    <t>sociální dávky ( průtokové )</t>
  </si>
  <si>
    <t>neinvestiční dotace :</t>
  </si>
  <si>
    <t>mzdové náklady celkem :</t>
  </si>
  <si>
    <t>z celk.V</t>
  </si>
  <si>
    <t>jiným subjektům - sport,kultura,CR,PR MPR, čl.popl..)</t>
  </si>
  <si>
    <t>neinvestiční dotace  na úhradu vl.nákladů</t>
  </si>
  <si>
    <t>určené na pokrytí neinv.výdajů města</t>
  </si>
  <si>
    <t>opravy a údržba majetku ( pol. 5171 )</t>
  </si>
  <si>
    <t>stroje, přístroje, zařízení,dopr.prostředky</t>
  </si>
  <si>
    <t>ostatní(útulek,lesy,kriz.řízení,JSDH,pojištění maj.)</t>
  </si>
  <si>
    <t>ostatní ( komunitní plánování..)</t>
  </si>
  <si>
    <t>DPS o.p.s včetně inv.výdajů</t>
  </si>
  <si>
    <t>územní rozvoj ( ÚP, byty,nebyt.hospodářství... )</t>
  </si>
  <si>
    <t>Městský úřad vč.čerpaných dotací</t>
  </si>
  <si>
    <t>Městská policie - vč.čerpaných dotací</t>
  </si>
  <si>
    <t>Základní školy ( § 3113 )</t>
  </si>
  <si>
    <t>Mateřské školy ( § 3111 )</t>
  </si>
  <si>
    <t>Střední školy ( § 3122 )</t>
  </si>
  <si>
    <t xml:space="preserve">slavnosti </t>
  </si>
  <si>
    <t xml:space="preserve"> - z toho daň hrazená městem</t>
  </si>
  <si>
    <t>Běžné příjmy modifikované</t>
  </si>
  <si>
    <t>Běžné výdaje modifikované</t>
  </si>
  <si>
    <t>BĚŽNÉ PŘÍJMY celkem</t>
  </si>
  <si>
    <t>z modif.</t>
  </si>
  <si>
    <t>výdajů</t>
  </si>
  <si>
    <t>,</t>
  </si>
  <si>
    <t>příjmů</t>
  </si>
  <si>
    <t>skuteč.</t>
  </si>
  <si>
    <t>Městská policie vč.čerpaných dotací</t>
  </si>
  <si>
    <t>ostatní( útulek,lesy,kriz.řízení,JSDH,pojištění )</t>
  </si>
  <si>
    <t>Azylový dům, Dům na půl cesty, Azyl.bydl.</t>
  </si>
  <si>
    <t xml:space="preserve"> - z toho účelové průtokové dotace-SD+PR</t>
  </si>
  <si>
    <t>Daňové příjmy</t>
  </si>
  <si>
    <t>Nedaňové příjmy</t>
  </si>
  <si>
    <t>Neinvestiční dotace</t>
  </si>
  <si>
    <t xml:space="preserve">meziroční </t>
  </si>
  <si>
    <t>změna</t>
  </si>
  <si>
    <t>BĚŽNÝ ROZPOČET MODIFIKOVANÝ</t>
  </si>
  <si>
    <t>BĚŽNÉ VÝDAJE celkem</t>
  </si>
  <si>
    <t xml:space="preserve"> - z toho vratky nečerpaných dotací</t>
  </si>
  <si>
    <t>PŘEBYTEK BĚŽNÉHO ROZPOČTU</t>
  </si>
  <si>
    <t>z toho na splátky úvěrů</t>
  </si>
  <si>
    <t>Zdroj/úbytek pro kapitálový rozpočet</t>
  </si>
  <si>
    <t>Školství: ( vč.průtok.dotací )</t>
  </si>
  <si>
    <t xml:space="preserve">DPS o.p.s </t>
  </si>
  <si>
    <t>ostatní ( komunitní plánování, dary...)</t>
  </si>
  <si>
    <t>Městské divadlo o.p.s.( vč.oprav, DHDM )</t>
  </si>
  <si>
    <t>Městská knihovna (vč.průtok.dotací)</t>
  </si>
  <si>
    <t>PŘÍJMY</t>
  </si>
  <si>
    <t>VÝDAJE</t>
  </si>
  <si>
    <t>Ostatní (úroky,ZM,fin.oper.,VV,CR,daň.. )</t>
  </si>
  <si>
    <t xml:space="preserve"> - z toho účelové průtokové dotace (SD+PR)</t>
  </si>
  <si>
    <t>% modif. příjmů</t>
  </si>
  <si>
    <t>meziroční změna %</t>
  </si>
  <si>
    <t>ZDROJE KAPITÁLOVÉHO ROZPOČTU CELKEM</t>
  </si>
  <si>
    <t>ostatní - převody mezi účty města</t>
  </si>
  <si>
    <t>ostatní ( studie,ÚP,upgrade, rezerva,uměl.předm.)</t>
  </si>
  <si>
    <t>sport.klubům + kino (na nájem za měst.majetek)</t>
  </si>
  <si>
    <t>ostatní výdaje ( úroky,soc.fond.,náhrady,rezervy,věc.břemena.... )</t>
  </si>
  <si>
    <t>ostaní běžné výdaje( včetně fin.vypořádání dotací) :</t>
  </si>
  <si>
    <t>neinvestiční dotace "průtokové" - soc.dávky,OŽP,ZŠ,MK..</t>
  </si>
  <si>
    <t>výdaje na platy a odvody na SP a ZP vč.OON : MěÚ ( bez dot.)</t>
  </si>
  <si>
    <t>životní prostředí ( odpady, zeleň, protieroz.ochr.)</t>
  </si>
  <si>
    <t>Ostatní ( FV,úroky,daně,ZM,fin.oper.,VV,CR.. )</t>
  </si>
  <si>
    <t>Sociální oblast: ( vč.čerp.dotací )</t>
  </si>
  <si>
    <t>Veřejná správa:( vč.průtok. a čerp.dotací )</t>
  </si>
  <si>
    <t xml:space="preserve">komunální služby a územní rozvoj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</si>
</sst>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3" borderId="2" xfId="0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9" fontId="0" fillId="0" borderId="0" xfId="19" applyAlignment="1">
      <alignment/>
    </xf>
    <xf numFmtId="0" fontId="2" fillId="0" borderId="2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23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/>
    </xf>
    <xf numFmtId="164" fontId="3" fillId="2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4" fontId="4" fillId="2" borderId="12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4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5" xfId="0" applyBorder="1" applyAlignment="1">
      <alignment/>
    </xf>
    <xf numFmtId="0" fontId="7" fillId="0" borderId="6" xfId="0" applyFont="1" applyBorder="1" applyAlignment="1">
      <alignment/>
    </xf>
    <xf numFmtId="166" fontId="0" fillId="0" borderId="0" xfId="19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19" applyNumberFormat="1" applyAlignment="1">
      <alignment/>
    </xf>
    <xf numFmtId="166" fontId="0" fillId="0" borderId="24" xfId="19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3" xfId="19" applyNumberFormat="1" applyBorder="1" applyAlignment="1">
      <alignment/>
    </xf>
    <xf numFmtId="166" fontId="3" fillId="0" borderId="26" xfId="19" applyNumberFormat="1" applyFont="1" applyBorder="1" applyAlignment="1">
      <alignment/>
    </xf>
    <xf numFmtId="166" fontId="0" fillId="0" borderId="9" xfId="19" applyNumberFormat="1" applyBorder="1" applyAlignment="1">
      <alignment/>
    </xf>
    <xf numFmtId="166" fontId="0" fillId="0" borderId="5" xfId="19" applyNumberFormat="1" applyBorder="1" applyAlignment="1">
      <alignment/>
    </xf>
    <xf numFmtId="166" fontId="0" fillId="0" borderId="6" xfId="19" applyNumberFormat="1" applyBorder="1" applyAlignment="1">
      <alignment/>
    </xf>
    <xf numFmtId="166" fontId="3" fillId="0" borderId="7" xfId="19" applyNumberFormat="1" applyFont="1" applyBorder="1" applyAlignment="1">
      <alignment/>
    </xf>
    <xf numFmtId="166" fontId="0" fillId="0" borderId="6" xfId="19" applyNumberFormat="1" applyFont="1" applyBorder="1" applyAlignment="1">
      <alignment/>
    </xf>
    <xf numFmtId="166" fontId="3" fillId="0" borderId="1" xfId="19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6" fontId="4" fillId="0" borderId="23" xfId="19" applyNumberFormat="1" applyFont="1" applyBorder="1" applyAlignment="1">
      <alignment/>
    </xf>
    <xf numFmtId="166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19" applyNumberFormat="1" applyFont="1" applyAlignment="1">
      <alignment/>
    </xf>
    <xf numFmtId="164" fontId="7" fillId="0" borderId="5" xfId="0" applyNumberFormat="1" applyFont="1" applyBorder="1" applyAlignment="1">
      <alignment/>
    </xf>
    <xf numFmtId="166" fontId="7" fillId="0" borderId="5" xfId="19" applyNumberFormat="1" applyFont="1" applyBorder="1" applyAlignment="1">
      <alignment/>
    </xf>
    <xf numFmtId="166" fontId="7" fillId="0" borderId="24" xfId="19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166" fontId="7" fillId="0" borderId="6" xfId="19" applyNumberFormat="1" applyFont="1" applyBorder="1" applyAlignment="1">
      <alignment/>
    </xf>
    <xf numFmtId="166" fontId="7" fillId="0" borderId="0" xfId="19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4" fillId="0" borderId="7" xfId="19" applyNumberFormat="1" applyFont="1" applyBorder="1" applyAlignment="1">
      <alignment/>
    </xf>
    <xf numFmtId="166" fontId="4" fillId="0" borderId="25" xfId="19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6" fontId="4" fillId="0" borderId="1" xfId="19" applyNumberFormat="1" applyFont="1" applyBorder="1" applyAlignment="1">
      <alignment/>
    </xf>
    <xf numFmtId="166" fontId="0" fillId="0" borderId="5" xfId="19" applyNumberFormat="1" applyFont="1" applyBorder="1" applyAlignment="1">
      <alignment/>
    </xf>
    <xf numFmtId="166" fontId="0" fillId="0" borderId="6" xfId="19" applyNumberFormat="1" applyFont="1" applyBorder="1" applyAlignment="1">
      <alignment/>
    </xf>
    <xf numFmtId="166" fontId="0" fillId="0" borderId="25" xfId="19" applyNumberFormat="1" applyBorder="1" applyAlignment="1">
      <alignment/>
    </xf>
    <xf numFmtId="166" fontId="3" fillId="0" borderId="6" xfId="19" applyNumberFormat="1" applyFont="1" applyBorder="1" applyAlignment="1">
      <alignment/>
    </xf>
    <xf numFmtId="166" fontId="0" fillId="0" borderId="7" xfId="19" applyNumberFormat="1" applyBorder="1" applyAlignment="1">
      <alignment/>
    </xf>
    <xf numFmtId="166" fontId="3" fillId="2" borderId="27" xfId="19" applyNumberFormat="1" applyFont="1" applyFill="1" applyBorder="1" applyAlignment="1">
      <alignment/>
    </xf>
    <xf numFmtId="166" fontId="3" fillId="2" borderId="28" xfId="19" applyNumberFormat="1" applyFont="1" applyFill="1" applyBorder="1" applyAlignment="1">
      <alignment/>
    </xf>
    <xf numFmtId="166" fontId="0" fillId="0" borderId="29" xfId="19" applyNumberFormat="1" applyBorder="1" applyAlignment="1">
      <alignment/>
    </xf>
    <xf numFmtId="166" fontId="0" fillId="0" borderId="21" xfId="19" applyNumberFormat="1" applyBorder="1" applyAlignment="1">
      <alignment/>
    </xf>
    <xf numFmtId="166" fontId="0" fillId="0" borderId="21" xfId="19" applyNumberFormat="1" applyFont="1" applyBorder="1" applyAlignment="1">
      <alignment/>
    </xf>
    <xf numFmtId="166" fontId="3" fillId="0" borderId="10" xfId="19" applyNumberFormat="1" applyFont="1" applyBorder="1" applyAlignment="1">
      <alignment/>
    </xf>
    <xf numFmtId="166" fontId="3" fillId="3" borderId="3" xfId="19" applyNumberFormat="1" applyFont="1" applyFill="1" applyBorder="1" applyAlignment="1">
      <alignment/>
    </xf>
    <xf numFmtId="166" fontId="3" fillId="3" borderId="2" xfId="19" applyNumberFormat="1" applyFont="1" applyFill="1" applyBorder="1" applyAlignment="1">
      <alignment/>
    </xf>
    <xf numFmtId="166" fontId="0" fillId="0" borderId="0" xfId="19" applyNumberFormat="1" applyFill="1" applyBorder="1" applyAlignment="1">
      <alignment/>
    </xf>
    <xf numFmtId="166" fontId="0" fillId="0" borderId="8" xfId="19" applyNumberFormat="1" applyBorder="1" applyAlignment="1">
      <alignment/>
    </xf>
    <xf numFmtId="166" fontId="3" fillId="3" borderId="4" xfId="19" applyNumberFormat="1" applyFont="1" applyFill="1" applyBorder="1" applyAlignment="1">
      <alignment/>
    </xf>
    <xf numFmtId="166" fontId="4" fillId="2" borderId="27" xfId="19" applyNumberFormat="1" applyFont="1" applyFill="1" applyBorder="1" applyAlignment="1">
      <alignment/>
    </xf>
    <xf numFmtId="166" fontId="3" fillId="0" borderId="0" xfId="19" applyNumberFormat="1" applyFont="1" applyAlignment="1">
      <alignment/>
    </xf>
    <xf numFmtId="0" fontId="3" fillId="0" borderId="2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6" fontId="7" fillId="0" borderId="0" xfId="19" applyNumberFormat="1" applyFont="1" applyFill="1" applyBorder="1" applyAlignment="1">
      <alignment/>
    </xf>
    <xf numFmtId="166" fontId="7" fillId="0" borderId="24" xfId="19" applyNumberFormat="1" applyFont="1" applyFill="1" applyBorder="1" applyAlignment="1">
      <alignment/>
    </xf>
    <xf numFmtId="166" fontId="4" fillId="0" borderId="25" xfId="19" applyNumberFormat="1" applyFont="1" applyFill="1" applyBorder="1" applyAlignment="1">
      <alignment/>
    </xf>
    <xf numFmtId="166" fontId="7" fillId="0" borderId="5" xfId="19" applyNumberFormat="1" applyFont="1" applyFill="1" applyBorder="1" applyAlignment="1">
      <alignment/>
    </xf>
    <xf numFmtId="166" fontId="7" fillId="0" borderId="6" xfId="19" applyNumberFormat="1" applyFont="1" applyFill="1" applyBorder="1" applyAlignment="1">
      <alignment/>
    </xf>
    <xf numFmtId="166" fontId="4" fillId="0" borderId="7" xfId="19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1" xfId="0" applyBorder="1" applyAlignment="1">
      <alignment/>
    </xf>
    <xf numFmtId="166" fontId="4" fillId="0" borderId="6" xfId="19" applyNumberFormat="1" applyFont="1" applyBorder="1" applyAlignment="1">
      <alignment/>
    </xf>
    <xf numFmtId="166" fontId="4" fillId="0" borderId="7" xfId="19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0" borderId="1" xfId="19" applyNumberFormat="1" applyFont="1" applyBorder="1" applyAlignment="1">
      <alignment/>
    </xf>
    <xf numFmtId="0" fontId="8" fillId="2" borderId="3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8" fillId="2" borderId="3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0" fillId="2" borderId="35" xfId="0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64" fontId="4" fillId="3" borderId="12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166" fontId="4" fillId="3" borderId="12" xfId="19" applyNumberFormat="1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37" xfId="0" applyFont="1" applyFill="1" applyBorder="1" applyAlignment="1">
      <alignment/>
    </xf>
    <xf numFmtId="0" fontId="1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8" fillId="0" borderId="3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6" fontId="2" fillId="0" borderId="37" xfId="0" applyNumberFormat="1" applyFont="1" applyBorder="1" applyAlignment="1">
      <alignment wrapText="1"/>
    </xf>
    <xf numFmtId="164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3" fillId="2" borderId="40" xfId="0" applyFont="1" applyFill="1" applyBorder="1" applyAlignment="1">
      <alignment/>
    </xf>
    <xf numFmtId="10" fontId="0" fillId="2" borderId="41" xfId="19" applyNumberFormat="1" applyFont="1" applyFill="1" applyBorder="1" applyAlignment="1">
      <alignment/>
    </xf>
    <xf numFmtId="0" fontId="0" fillId="2" borderId="42" xfId="0" applyFill="1" applyBorder="1" applyAlignment="1">
      <alignment horizontal="center"/>
    </xf>
    <xf numFmtId="0" fontId="4" fillId="2" borderId="43" xfId="0" applyFont="1" applyFill="1" applyBorder="1" applyAlignment="1">
      <alignment/>
    </xf>
    <xf numFmtId="164" fontId="3" fillId="2" borderId="44" xfId="0" applyNumberFormat="1" applyFont="1" applyFill="1" applyBorder="1" applyAlignment="1">
      <alignment/>
    </xf>
    <xf numFmtId="0" fontId="3" fillId="2" borderId="44" xfId="0" applyFont="1" applyFill="1" applyBorder="1" applyAlignment="1">
      <alignment/>
    </xf>
    <xf numFmtId="166" fontId="3" fillId="2" borderId="44" xfId="0" applyNumberFormat="1" applyFont="1" applyFill="1" applyBorder="1" applyAlignment="1">
      <alignment/>
    </xf>
    <xf numFmtId="166" fontId="0" fillId="2" borderId="41" xfId="19" applyNumberFormat="1" applyFont="1" applyFill="1" applyBorder="1" applyAlignment="1">
      <alignment/>
    </xf>
    <xf numFmtId="164" fontId="3" fillId="2" borderId="41" xfId="0" applyNumberFormat="1" applyFont="1" applyFill="1" applyBorder="1" applyAlignment="1">
      <alignment/>
    </xf>
    <xf numFmtId="166" fontId="0" fillId="2" borderId="44" xfId="19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166" fontId="0" fillId="0" borderId="1" xfId="19" applyNumberFormat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7" fillId="0" borderId="6" xfId="0" applyNumberFormat="1" applyFont="1" applyFill="1" applyBorder="1" applyAlignment="1">
      <alignment horizontal="right"/>
    </xf>
    <xf numFmtId="0" fontId="1" fillId="2" borderId="4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E27" sqref="E27"/>
    </sheetView>
  </sheetViews>
  <sheetFormatPr defaultColWidth="9.140625" defaultRowHeight="12.75"/>
  <cols>
    <col min="1" max="1" width="34.8515625" style="0" customWidth="1"/>
    <col min="2" max="2" width="1.7109375" style="0" customWidth="1"/>
    <col min="3" max="3" width="10.57421875" style="0" customWidth="1"/>
    <col min="4" max="4" width="7.421875" style="0" customWidth="1"/>
    <col min="5" max="5" width="12.140625" style="0" customWidth="1"/>
  </cols>
  <sheetData>
    <row r="1" spans="1:4" ht="18.75" thickBot="1">
      <c r="A1" s="8" t="s">
        <v>18</v>
      </c>
      <c r="B1" s="9"/>
      <c r="C1" s="10"/>
      <c r="D1" s="10"/>
    </row>
    <row r="2" ht="13.5" thickBot="1"/>
    <row r="3" spans="1:6" ht="15.75">
      <c r="A3" s="7"/>
      <c r="B3" s="7"/>
      <c r="C3" s="27">
        <v>2007</v>
      </c>
      <c r="D3" s="28" t="s">
        <v>64</v>
      </c>
      <c r="E3" s="29">
        <v>2008</v>
      </c>
      <c r="F3" s="30" t="s">
        <v>64</v>
      </c>
    </row>
    <row r="4" spans="1:6" ht="13.5" thickBot="1">
      <c r="A4" s="4"/>
      <c r="B4" s="4"/>
      <c r="C4" s="31" t="s">
        <v>17</v>
      </c>
      <c r="D4" s="32" t="s">
        <v>65</v>
      </c>
      <c r="E4" s="33" t="s">
        <v>17</v>
      </c>
      <c r="F4" s="34" t="s">
        <v>65</v>
      </c>
    </row>
    <row r="5" spans="1:6" ht="14.25" customHeight="1" thickBot="1">
      <c r="A5" s="35" t="s">
        <v>5</v>
      </c>
      <c r="B5" s="3"/>
      <c r="C5" s="4"/>
      <c r="D5" s="4"/>
      <c r="E5" s="4"/>
      <c r="F5" s="4"/>
    </row>
    <row r="6" spans="1:6" ht="4.5" customHeight="1">
      <c r="A6" s="36"/>
      <c r="B6" s="4"/>
      <c r="C6" s="4"/>
      <c r="D6" s="4"/>
      <c r="E6" s="4"/>
      <c r="F6" s="4"/>
    </row>
    <row r="7" spans="1:6" ht="12.75">
      <c r="A7" s="37" t="s">
        <v>0</v>
      </c>
      <c r="B7" s="4"/>
      <c r="C7" s="17">
        <v>117822</v>
      </c>
      <c r="D7" s="84">
        <f>C7/C52</f>
        <v>0.30773313288272</v>
      </c>
      <c r="E7" s="17">
        <v>124869.87</v>
      </c>
      <c r="F7" s="84">
        <f>E7/E52</f>
        <v>0.31927938360988684</v>
      </c>
    </row>
    <row r="8" spans="1:6" ht="12.75">
      <c r="A8" s="38" t="s">
        <v>1</v>
      </c>
      <c r="B8" s="4"/>
      <c r="C8" s="18">
        <v>8850.1</v>
      </c>
      <c r="D8" s="85">
        <f>C8/C52</f>
        <v>0.023115114319272802</v>
      </c>
      <c r="E8" s="18">
        <v>8976.4</v>
      </c>
      <c r="F8" s="85">
        <f>E8/E52</f>
        <v>0.022951729340599043</v>
      </c>
    </row>
    <row r="9" spans="1:6" ht="12.75">
      <c r="A9" s="38" t="s">
        <v>2</v>
      </c>
      <c r="B9" s="4"/>
      <c r="C9" s="18">
        <v>13833.7</v>
      </c>
      <c r="D9" s="85">
        <f>C9/C52</f>
        <v>0.036131519074193985</v>
      </c>
      <c r="E9" s="18">
        <v>17371.3</v>
      </c>
      <c r="F9" s="85">
        <f>E9/E52</f>
        <v>0.044416623133366175</v>
      </c>
    </row>
    <row r="10" spans="1:6" ht="12.75">
      <c r="A10" s="38" t="s">
        <v>12</v>
      </c>
      <c r="B10" s="4"/>
      <c r="C10" s="18">
        <v>737.1</v>
      </c>
      <c r="D10" s="85">
        <f>C10/C52</f>
        <v>0.0019251930220829123</v>
      </c>
      <c r="E10" s="18">
        <v>1044.7</v>
      </c>
      <c r="F10" s="85">
        <f>E10/E52</f>
        <v>0.0026711901922957778</v>
      </c>
    </row>
    <row r="11" spans="1:6" ht="12.75">
      <c r="A11" s="38" t="s">
        <v>3</v>
      </c>
      <c r="B11" s="4"/>
      <c r="C11" s="18">
        <v>14146.3</v>
      </c>
      <c r="D11" s="115">
        <f>C11/C52</f>
        <v>0.03694798270016483</v>
      </c>
      <c r="E11" s="18">
        <v>16243.2</v>
      </c>
      <c r="F11" s="85">
        <f>E11/E52</f>
        <v>0.04153218773954128</v>
      </c>
    </row>
    <row r="12" spans="1:6" ht="12.75">
      <c r="A12" s="39" t="s">
        <v>4</v>
      </c>
      <c r="B12" s="4"/>
      <c r="C12" s="21">
        <f>SUM(C7:C11)</f>
        <v>155389.2</v>
      </c>
      <c r="D12" s="88">
        <f>C12/C52</f>
        <v>0.4058529419984345</v>
      </c>
      <c r="E12" s="21">
        <f>SUM(E7:E11)</f>
        <v>168505.47</v>
      </c>
      <c r="F12" s="88">
        <f>E12/E52</f>
        <v>0.4308511140156891</v>
      </c>
    </row>
    <row r="13" spans="1:6" ht="13.5" thickBot="1">
      <c r="A13" s="40"/>
      <c r="C13" s="14"/>
      <c r="D13" s="78"/>
      <c r="E13" s="14"/>
      <c r="F13" s="78"/>
    </row>
    <row r="14" spans="1:6" ht="14.25" customHeight="1" thickBot="1">
      <c r="A14" s="35" t="s">
        <v>6</v>
      </c>
      <c r="B14" s="3"/>
      <c r="C14" s="15"/>
      <c r="D14" s="76"/>
      <c r="E14" s="15"/>
      <c r="F14" s="76"/>
    </row>
    <row r="15" spans="1:6" ht="3.75" customHeight="1">
      <c r="A15" s="41"/>
      <c r="B15" s="4"/>
      <c r="C15" s="15"/>
      <c r="D15" s="76"/>
      <c r="E15" s="15"/>
      <c r="F15" s="76"/>
    </row>
    <row r="16" spans="1:6" ht="12.75">
      <c r="A16" s="37" t="s">
        <v>60</v>
      </c>
      <c r="B16" s="4"/>
      <c r="C16" s="11">
        <v>19484.4</v>
      </c>
      <c r="D16" s="84">
        <f>C16/C52</f>
        <v>0.05089028750437159</v>
      </c>
      <c r="E16" s="11">
        <v>31451.9</v>
      </c>
      <c r="F16" s="84">
        <f>E16/E52</f>
        <v>0.08041926563517524</v>
      </c>
    </row>
    <row r="17" spans="1:6" ht="12.75">
      <c r="A17" s="38" t="s">
        <v>61</v>
      </c>
      <c r="B17" s="4"/>
      <c r="C17" s="213">
        <v>6516.4</v>
      </c>
      <c r="D17" s="85">
        <f>C17/C52</f>
        <v>0.01701984508085889</v>
      </c>
      <c r="E17" s="213">
        <v>6114.8</v>
      </c>
      <c r="F17" s="85">
        <f>E17/E52</f>
        <v>0.01563491316918754</v>
      </c>
    </row>
    <row r="18" spans="1:6" ht="12.75">
      <c r="A18" s="38" t="s">
        <v>58</v>
      </c>
      <c r="B18" s="4"/>
      <c r="C18" s="12">
        <v>3602.9</v>
      </c>
      <c r="D18" s="85">
        <f>C18/C52</f>
        <v>0.009410226481159306</v>
      </c>
      <c r="E18" s="12">
        <v>3461.4</v>
      </c>
      <c r="F18" s="87">
        <f>E18/E52</f>
        <v>0.008850442932528577</v>
      </c>
    </row>
    <row r="19" spans="1:6" ht="12.75">
      <c r="A19" s="38" t="s">
        <v>66</v>
      </c>
      <c r="B19" s="4"/>
      <c r="C19" s="12">
        <v>3765.2</v>
      </c>
      <c r="D19" s="85">
        <f>C19/C52</f>
        <v>0.009834129381015575</v>
      </c>
      <c r="E19" s="12">
        <v>4533.4</v>
      </c>
      <c r="F19" s="85">
        <f>E19/E52</f>
        <v>0.011591436410216979</v>
      </c>
    </row>
    <row r="20" spans="1:6" ht="12.75">
      <c r="A20" s="42" t="s">
        <v>11</v>
      </c>
      <c r="B20" s="4"/>
      <c r="C20" s="16">
        <v>7011.9</v>
      </c>
      <c r="D20" s="115">
        <f>C20/C52</f>
        <v>0.018314015671609243</v>
      </c>
      <c r="E20" s="16">
        <v>2692.4</v>
      </c>
      <c r="F20" s="115">
        <f>E20/E52</f>
        <v>0.006884189215791282</v>
      </c>
    </row>
    <row r="21" spans="1:6" ht="12.75">
      <c r="A21" s="39" t="s">
        <v>4</v>
      </c>
      <c r="B21" s="4"/>
      <c r="C21" s="21">
        <f>SUM(C16:C20)</f>
        <v>40380.8</v>
      </c>
      <c r="D21" s="88">
        <f>C21/C52</f>
        <v>0.10546850411901461</v>
      </c>
      <c r="E21" s="21">
        <f>SUM(E16:E20)</f>
        <v>48253.90000000001</v>
      </c>
      <c r="F21" s="88">
        <f>E21/E52</f>
        <v>0.12338024736289964</v>
      </c>
    </row>
    <row r="22" spans="1:6" ht="13.5" thickBot="1">
      <c r="A22" s="40"/>
      <c r="B22" s="4"/>
      <c r="C22" s="14"/>
      <c r="D22" s="78"/>
      <c r="E22" s="14"/>
      <c r="F22" s="78"/>
    </row>
    <row r="23" spans="1:6" ht="15" customHeight="1" thickBot="1">
      <c r="A23" s="35" t="s">
        <v>13</v>
      </c>
      <c r="B23" s="3"/>
      <c r="C23" s="15"/>
      <c r="D23" s="76"/>
      <c r="E23" s="15"/>
      <c r="F23" s="76"/>
    </row>
    <row r="24" spans="1:6" ht="3.75" customHeight="1">
      <c r="A24" s="43"/>
      <c r="B24" s="3"/>
      <c r="C24" s="15"/>
      <c r="D24" s="76"/>
      <c r="E24" s="15"/>
      <c r="F24" s="76"/>
    </row>
    <row r="25" spans="1:6" ht="12.75">
      <c r="A25" s="37" t="s">
        <v>62</v>
      </c>
      <c r="B25" s="4"/>
      <c r="C25" s="11">
        <v>94874.7</v>
      </c>
      <c r="D25" s="118">
        <f>C25/C52</f>
        <v>0.24779827759084205</v>
      </c>
      <c r="E25" s="11">
        <v>104402.1</v>
      </c>
      <c r="F25" s="125">
        <f>E25/E52</f>
        <v>0.26694540593001154</v>
      </c>
    </row>
    <row r="26" spans="1:6" ht="12.75">
      <c r="A26" s="38" t="s">
        <v>75</v>
      </c>
      <c r="B26" s="4"/>
      <c r="C26" s="12">
        <v>35828.1</v>
      </c>
      <c r="D26" s="119">
        <f>C26/C52</f>
        <v>0.09357754458620104</v>
      </c>
      <c r="E26" s="12">
        <v>47440.7</v>
      </c>
      <c r="F26" s="83">
        <f>E26/E52</f>
        <v>0.12130097880314568</v>
      </c>
    </row>
    <row r="27" spans="1:6" ht="12.75">
      <c r="A27" s="38" t="s">
        <v>124</v>
      </c>
      <c r="B27" s="4"/>
      <c r="C27" s="12">
        <v>34</v>
      </c>
      <c r="D27" s="120">
        <f>C27/C52</f>
        <v>8.880282560143674E-05</v>
      </c>
      <c r="E27" s="12">
        <v>0</v>
      </c>
      <c r="F27" s="83">
        <f>E27/E52</f>
        <v>0</v>
      </c>
    </row>
    <row r="28" spans="1:6" ht="12.75">
      <c r="A28" s="39" t="s">
        <v>4</v>
      </c>
      <c r="B28" s="4"/>
      <c r="C28" s="20">
        <f>SUM(C25:C27)</f>
        <v>130736.79999999999</v>
      </c>
      <c r="D28" s="121">
        <f>C28/C52</f>
        <v>0.3414646250026445</v>
      </c>
      <c r="E28" s="21">
        <f>SUM(E25:E27)</f>
        <v>151842.8</v>
      </c>
      <c r="F28" s="82">
        <f>E28/E52</f>
        <v>0.38824638473315715</v>
      </c>
    </row>
    <row r="29" spans="1:6" ht="13.5" customHeight="1">
      <c r="A29" s="40"/>
      <c r="C29" s="14"/>
      <c r="D29" s="78"/>
      <c r="E29" s="14"/>
      <c r="F29" s="78"/>
    </row>
    <row r="30" spans="1:6" ht="14.25" customHeight="1" thickBot="1">
      <c r="A30" s="40"/>
      <c r="B30" s="4"/>
      <c r="C30" s="14"/>
      <c r="D30" s="78"/>
      <c r="E30" s="14"/>
      <c r="F30" s="78"/>
    </row>
    <row r="31" spans="1:6" ht="15" customHeight="1" thickBot="1">
      <c r="A31" s="48" t="s">
        <v>7</v>
      </c>
      <c r="B31" s="5"/>
      <c r="C31" s="22">
        <f>SUM(C28+C21+C12)</f>
        <v>326506.8</v>
      </c>
      <c r="D31" s="122">
        <f>C31/C52</f>
        <v>0.8527860711200936</v>
      </c>
      <c r="E31" s="22">
        <f>SUM(E28+E21+E12)</f>
        <v>368602.17000000004</v>
      </c>
      <c r="F31" s="126">
        <f>E31/E52</f>
        <v>0.9424777461117461</v>
      </c>
    </row>
    <row r="32" spans="1:6" ht="15" customHeight="1">
      <c r="A32" s="44"/>
      <c r="B32" s="3"/>
      <c r="C32" s="14"/>
      <c r="D32" s="77"/>
      <c r="E32" s="14"/>
      <c r="F32" s="77"/>
    </row>
    <row r="33" spans="1:6" ht="13.5" thickBot="1">
      <c r="A33" s="40"/>
      <c r="C33" s="14"/>
      <c r="D33" s="77"/>
      <c r="E33" s="14"/>
      <c r="F33" s="77"/>
    </row>
    <row r="34" spans="1:6" ht="15" customHeight="1" thickBot="1">
      <c r="A34" s="35" t="s">
        <v>8</v>
      </c>
      <c r="B34" s="3"/>
      <c r="C34" s="15"/>
      <c r="D34" s="80"/>
      <c r="E34" s="15"/>
      <c r="F34" s="80"/>
    </row>
    <row r="35" spans="1:6" ht="5.25" customHeight="1">
      <c r="A35" s="45"/>
      <c r="B35" s="3"/>
      <c r="C35" s="15"/>
      <c r="D35" s="76"/>
      <c r="E35" s="15"/>
      <c r="F35" s="80"/>
    </row>
    <row r="36" spans="1:6" ht="12.75">
      <c r="A36" s="37" t="s">
        <v>9</v>
      </c>
      <c r="B36" s="4"/>
      <c r="C36" s="11">
        <v>26533.1</v>
      </c>
      <c r="D36" s="84">
        <f>C36/C52</f>
        <v>0.06930041917545532</v>
      </c>
      <c r="E36" s="11">
        <v>2606.3</v>
      </c>
      <c r="F36" s="84">
        <f>E36/E52</f>
        <v>0.006664040392629928</v>
      </c>
    </row>
    <row r="37" spans="1:6" ht="12.75">
      <c r="A37" s="38" t="s">
        <v>10</v>
      </c>
      <c r="B37" s="4"/>
      <c r="C37" s="12">
        <v>4136.2</v>
      </c>
      <c r="D37" s="85">
        <f>C37/C52</f>
        <v>0.01080312491919596</v>
      </c>
      <c r="E37" s="12">
        <v>3567.6</v>
      </c>
      <c r="F37" s="85">
        <f>E37/E52</f>
        <v>0.00912198538339659</v>
      </c>
    </row>
    <row r="38" spans="1:6" ht="12.75">
      <c r="A38" s="42" t="s">
        <v>11</v>
      </c>
      <c r="B38" s="4"/>
      <c r="C38" s="16">
        <v>290.6</v>
      </c>
      <c r="D38" s="115">
        <f>C38/C52</f>
        <v>0.0007590029741111035</v>
      </c>
      <c r="E38" s="16">
        <v>2283.7</v>
      </c>
      <c r="F38" s="115">
        <f>E38/E52</f>
        <v>0.005839185452422578</v>
      </c>
    </row>
    <row r="39" spans="1:6" ht="12.75">
      <c r="A39" s="39" t="s">
        <v>4</v>
      </c>
      <c r="B39" s="4"/>
      <c r="C39" s="21">
        <f>SUM(C36:C38)</f>
        <v>30959.899999999998</v>
      </c>
      <c r="D39" s="88">
        <f>C39/C52</f>
        <v>0.08086254706876238</v>
      </c>
      <c r="E39" s="21">
        <f>SUM(E36:E38)</f>
        <v>8457.599999999999</v>
      </c>
      <c r="F39" s="88">
        <f>E39/E52</f>
        <v>0.02162521122844909</v>
      </c>
    </row>
    <row r="40" spans="1:6" ht="13.5" thickBot="1">
      <c r="A40" s="40"/>
      <c r="B40" s="4"/>
      <c r="C40" s="14"/>
      <c r="D40" s="78"/>
      <c r="E40" s="14"/>
      <c r="F40" s="78"/>
    </row>
    <row r="41" spans="1:6" ht="14.25" customHeight="1" thickBot="1">
      <c r="A41" s="35" t="s">
        <v>14</v>
      </c>
      <c r="B41" s="3"/>
      <c r="C41" s="15"/>
      <c r="D41" s="76"/>
      <c r="E41" s="15"/>
      <c r="F41" s="76"/>
    </row>
    <row r="42" spans="1:6" ht="3.75" customHeight="1">
      <c r="A42" s="43"/>
      <c r="B42" s="5"/>
      <c r="C42" s="15"/>
      <c r="D42" s="76"/>
      <c r="E42" s="15"/>
      <c r="F42" s="76"/>
    </row>
    <row r="43" spans="1:6" ht="12.75">
      <c r="A43" s="37" t="s">
        <v>15</v>
      </c>
      <c r="B43" s="6"/>
      <c r="C43" s="11">
        <v>97</v>
      </c>
      <c r="D43" s="84">
        <f>C43/C52</f>
        <v>0.0002533492377452754</v>
      </c>
      <c r="E43" s="11">
        <v>0</v>
      </c>
      <c r="F43" s="84">
        <f>E43/E52</f>
        <v>0</v>
      </c>
    </row>
    <row r="44" spans="1:6" ht="12.75">
      <c r="A44" s="51" t="s">
        <v>63</v>
      </c>
      <c r="B44" s="6"/>
      <c r="C44" s="16">
        <v>25307</v>
      </c>
      <c r="D44" s="115">
        <f>C44/C52</f>
        <v>0.0660980325733988</v>
      </c>
      <c r="E44" s="16">
        <v>14039.3</v>
      </c>
      <c r="F44" s="115">
        <f>E44/E52</f>
        <v>0.03589704265980483</v>
      </c>
    </row>
    <row r="45" spans="1:6" ht="12.75">
      <c r="A45" s="39" t="s">
        <v>4</v>
      </c>
      <c r="B45" s="6"/>
      <c r="C45" s="21">
        <f>SUM(C43:C44)</f>
        <v>25404</v>
      </c>
      <c r="D45" s="88">
        <f>C45/C52</f>
        <v>0.06635138181114408</v>
      </c>
      <c r="E45" s="21">
        <f>SUM(E43:E44)</f>
        <v>14039.3</v>
      </c>
      <c r="F45" s="88">
        <f>E45/E52</f>
        <v>0.03589704265980483</v>
      </c>
    </row>
    <row r="46" spans="1:6" ht="12.75">
      <c r="A46" s="46"/>
      <c r="B46" s="6"/>
      <c r="C46" s="15"/>
      <c r="D46" s="76"/>
      <c r="E46" s="15"/>
      <c r="F46" s="76"/>
    </row>
    <row r="47" spans="1:6" ht="13.5" thickBot="1">
      <c r="A47" s="40"/>
      <c r="B47" s="6"/>
      <c r="C47" s="14"/>
      <c r="D47" s="78"/>
      <c r="E47" s="14"/>
      <c r="F47" s="78"/>
    </row>
    <row r="48" spans="1:6" ht="15" customHeight="1" thickBot="1">
      <c r="A48" s="48" t="s">
        <v>123</v>
      </c>
      <c r="B48" s="5"/>
      <c r="C48" s="22">
        <f>SUM(C45+C39)</f>
        <v>56363.899999999994</v>
      </c>
      <c r="D48" s="123">
        <f>C48/C52</f>
        <v>0.14721392887990645</v>
      </c>
      <c r="E48" s="22">
        <f>SUM(E45+E39)</f>
        <v>22496.899999999998</v>
      </c>
      <c r="F48" s="126">
        <f>E48/E52</f>
        <v>0.057522253888253924</v>
      </c>
    </row>
    <row r="49" spans="1:6" ht="15" customHeight="1">
      <c r="A49" s="47"/>
      <c r="B49" s="5"/>
      <c r="C49" s="19"/>
      <c r="D49" s="124"/>
      <c r="E49" s="19"/>
      <c r="F49" s="124"/>
    </row>
    <row r="50" spans="1:6" ht="15" customHeight="1">
      <c r="A50" s="47"/>
      <c r="B50" s="5"/>
      <c r="C50" s="19"/>
      <c r="D50" s="124"/>
      <c r="E50" s="19"/>
      <c r="F50" s="124"/>
    </row>
    <row r="51" spans="3:6" ht="13.5" thickBot="1">
      <c r="C51" s="14"/>
      <c r="D51" s="78"/>
      <c r="E51" s="14"/>
      <c r="F51" s="78"/>
    </row>
    <row r="52" spans="1:6" ht="21" customHeight="1" thickBot="1">
      <c r="A52" s="2" t="s">
        <v>16</v>
      </c>
      <c r="B52" s="7"/>
      <c r="C52" s="25">
        <f>SUM(C48+C31)</f>
        <v>382870.69999999995</v>
      </c>
      <c r="D52" s="127">
        <f>SUM(D48+D31)</f>
        <v>1</v>
      </c>
      <c r="E52" s="26">
        <f>SUM(E48+E31)</f>
        <v>391099.07000000007</v>
      </c>
      <c r="F52" s="117">
        <f>SUM(F48+F31)</f>
        <v>1</v>
      </c>
    </row>
    <row r="53" spans="2:6" ht="12.75">
      <c r="B53" s="6"/>
      <c r="C53" s="14"/>
      <c r="D53" s="77"/>
      <c r="E53" s="14"/>
      <c r="F53" s="77"/>
    </row>
    <row r="54" spans="3:6" ht="12.75">
      <c r="C54" s="14"/>
      <c r="D54" s="77"/>
      <c r="E54" s="14"/>
      <c r="F54" s="77"/>
    </row>
    <row r="55" spans="3:6" ht="12.75">
      <c r="C55" s="14"/>
      <c r="D55" s="77"/>
      <c r="E55" s="14"/>
      <c r="F55" s="77"/>
    </row>
    <row r="56" spans="3:6" ht="12.75">
      <c r="C56" s="14"/>
      <c r="D56" s="77"/>
      <c r="E56" s="14"/>
      <c r="F56" s="77"/>
    </row>
    <row r="57" spans="3:6" ht="12.75">
      <c r="C57" s="14"/>
      <c r="D57" s="77"/>
      <c r="E57" s="14"/>
      <c r="F57" s="77"/>
    </row>
    <row r="58" spans="3:6" ht="12.75">
      <c r="C58" s="14"/>
      <c r="D58" s="77"/>
      <c r="E58" s="14"/>
      <c r="F58" s="77"/>
    </row>
    <row r="59" spans="3:6" ht="12.75">
      <c r="C59" s="14"/>
      <c r="D59" s="77"/>
      <c r="E59" s="14"/>
      <c r="F59" s="77"/>
    </row>
    <row r="60" spans="3:6" ht="12.75">
      <c r="C60" s="14"/>
      <c r="D60" s="77"/>
      <c r="E60" s="14"/>
      <c r="F60" s="77"/>
    </row>
    <row r="61" spans="4:6" ht="12.75">
      <c r="D61" s="77"/>
      <c r="F61" s="77"/>
    </row>
    <row r="62" spans="4:6" ht="12.75">
      <c r="D62" s="77"/>
      <c r="F62" s="77"/>
    </row>
    <row r="63" ht="12.75">
      <c r="F63" s="77"/>
    </row>
    <row r="64" ht="12.75">
      <c r="F64" s="77"/>
    </row>
    <row r="65" ht="12.75">
      <c r="F65" s="77"/>
    </row>
    <row r="66" ht="12.75">
      <c r="F66" s="77"/>
    </row>
    <row r="67" ht="12.75">
      <c r="F67" s="77"/>
    </row>
    <row r="68" ht="12.75">
      <c r="F68" s="77"/>
    </row>
    <row r="69" ht="12.75">
      <c r="F69" s="77"/>
    </row>
    <row r="70" ht="12.75">
      <c r="F70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8">
      <selection activeCell="E45" sqref="E45"/>
    </sheetView>
  </sheetViews>
  <sheetFormatPr defaultColWidth="9.140625" defaultRowHeight="12.75"/>
  <cols>
    <col min="1" max="1" width="44.00390625" style="0" customWidth="1"/>
    <col min="2" max="2" width="1.28515625" style="0" customWidth="1"/>
    <col min="3" max="3" width="11.57421875" style="0" customWidth="1"/>
    <col min="4" max="4" width="8.140625" style="0" customWidth="1"/>
    <col min="5" max="5" width="11.00390625" style="0" customWidth="1"/>
    <col min="6" max="6" width="9.00390625" style="0" customWidth="1"/>
  </cols>
  <sheetData>
    <row r="1" spans="1:4" ht="18.75" thickBot="1">
      <c r="A1" s="8" t="s">
        <v>19</v>
      </c>
      <c r="B1" s="9"/>
      <c r="C1" s="10"/>
      <c r="D1" s="6"/>
    </row>
    <row r="2" ht="13.5" thickBot="1"/>
    <row r="3" spans="1:6" ht="15.75">
      <c r="A3" s="7"/>
      <c r="B3" s="7"/>
      <c r="C3" s="27">
        <v>2007</v>
      </c>
      <c r="D3" s="28" t="s">
        <v>64</v>
      </c>
      <c r="E3" s="29">
        <v>2008</v>
      </c>
      <c r="F3" s="206" t="s">
        <v>64</v>
      </c>
    </row>
    <row r="4" spans="1:6" ht="13.5" thickBot="1">
      <c r="A4" s="4"/>
      <c r="B4" s="4"/>
      <c r="C4" s="31" t="s">
        <v>17</v>
      </c>
      <c r="D4" s="32" t="s">
        <v>72</v>
      </c>
      <c r="E4" s="33" t="s">
        <v>17</v>
      </c>
      <c r="F4" s="207" t="s">
        <v>72</v>
      </c>
    </row>
    <row r="5" spans="1:6" ht="15.75" thickBot="1">
      <c r="A5" s="59" t="s">
        <v>20</v>
      </c>
      <c r="B5" s="3"/>
      <c r="C5" s="54"/>
      <c r="D5" s="54"/>
      <c r="E5" s="54"/>
      <c r="F5" s="54"/>
    </row>
    <row r="6" spans="1:6" ht="12.75">
      <c r="A6" s="50"/>
      <c r="B6" s="4"/>
      <c r="C6" s="62"/>
      <c r="D6" s="62"/>
      <c r="E6" s="54"/>
      <c r="F6" s="54"/>
    </row>
    <row r="7" spans="1:6" ht="12.75">
      <c r="A7" s="211" t="s">
        <v>130</v>
      </c>
      <c r="B7" s="4"/>
      <c r="C7" s="23">
        <v>45153.6</v>
      </c>
      <c r="D7" s="111">
        <f>C7/C57</f>
        <v>0.12893005438330093</v>
      </c>
      <c r="E7" s="23">
        <v>47218.7</v>
      </c>
      <c r="F7" s="111">
        <f>E7/E57</f>
        <v>0.1143968886678307</v>
      </c>
    </row>
    <row r="8" spans="1:6" ht="12.75">
      <c r="A8" s="38" t="s">
        <v>21</v>
      </c>
      <c r="B8" s="4"/>
      <c r="C8" s="24">
        <v>9307.2</v>
      </c>
      <c r="D8" s="112">
        <f>C8/C57</f>
        <v>0.026575462469354792</v>
      </c>
      <c r="E8" s="24">
        <v>9560.9</v>
      </c>
      <c r="F8" s="112">
        <f>E8/E57</f>
        <v>0.023163221623303108</v>
      </c>
    </row>
    <row r="9" spans="1:6" ht="12.75">
      <c r="A9" s="38" t="s">
        <v>23</v>
      </c>
      <c r="B9" s="4"/>
      <c r="C9" s="24">
        <v>1833.4</v>
      </c>
      <c r="D9" s="112">
        <f>C9/C57</f>
        <v>0.005235028031128059</v>
      </c>
      <c r="E9" s="24">
        <v>1748.4</v>
      </c>
      <c r="F9" s="85">
        <f>E9/E57</f>
        <v>0.004235854018573896</v>
      </c>
    </row>
    <row r="10" spans="1:6" ht="12.75">
      <c r="A10" s="38" t="s">
        <v>22</v>
      </c>
      <c r="B10" s="4"/>
      <c r="C10" s="24">
        <v>288.7</v>
      </c>
      <c r="D10" s="112">
        <f>C10/C57</f>
        <v>0.0008243441652594473</v>
      </c>
      <c r="E10" s="24">
        <v>324.8</v>
      </c>
      <c r="F10" s="85">
        <f>E10/E57</f>
        <v>0.0007868939517460542</v>
      </c>
    </row>
    <row r="11" spans="1:6" ht="12.75">
      <c r="A11" s="200" t="s">
        <v>71</v>
      </c>
      <c r="B11" s="4"/>
      <c r="C11" s="21">
        <f>SUM(C7:C10)</f>
        <v>56582.9</v>
      </c>
      <c r="D11" s="88">
        <f>C11/C57</f>
        <v>0.16156488904904323</v>
      </c>
      <c r="E11" s="21">
        <f>SUM(E7:E10)</f>
        <v>58852.8</v>
      </c>
      <c r="F11" s="88">
        <f>E11/E57</f>
        <v>0.14258285826145375</v>
      </c>
    </row>
    <row r="12" spans="1:6" ht="4.5" customHeight="1">
      <c r="A12" s="38"/>
      <c r="B12" s="4"/>
      <c r="C12" s="12"/>
      <c r="D12" s="85"/>
      <c r="E12" s="12"/>
      <c r="F12" s="85"/>
    </row>
    <row r="13" spans="1:6" ht="12.75" customHeight="1">
      <c r="A13" s="38"/>
      <c r="B13" s="4"/>
      <c r="C13" s="12"/>
      <c r="D13" s="85"/>
      <c r="E13" s="12"/>
      <c r="F13" s="85"/>
    </row>
    <row r="14" spans="1:6" ht="12.75">
      <c r="A14" s="38" t="s">
        <v>24</v>
      </c>
      <c r="B14" s="4"/>
      <c r="C14" s="12">
        <v>4562.9</v>
      </c>
      <c r="D14" s="85">
        <f>C14/C57</f>
        <v>0.01302874953814455</v>
      </c>
      <c r="E14" s="12">
        <v>4102.8</v>
      </c>
      <c r="F14" s="85">
        <f>E14/E57</f>
        <v>0.009939866087511427</v>
      </c>
    </row>
    <row r="15" spans="1:6" ht="4.5" customHeight="1">
      <c r="A15" s="38"/>
      <c r="B15" s="4"/>
      <c r="C15" s="12"/>
      <c r="D15" s="85"/>
      <c r="E15" s="12"/>
      <c r="F15" s="85"/>
    </row>
    <row r="16" spans="1:6" ht="12.75">
      <c r="A16" s="38" t="s">
        <v>25</v>
      </c>
      <c r="B16" s="4"/>
      <c r="C16" s="12">
        <v>6030.9</v>
      </c>
      <c r="D16" s="85">
        <f>C16/C57</f>
        <v>0.017220426831531695</v>
      </c>
      <c r="E16" s="12">
        <v>7959.4</v>
      </c>
      <c r="F16" s="87">
        <f>E16/E57</f>
        <v>0.019283262683274457</v>
      </c>
    </row>
    <row r="17" spans="1:6" ht="5.25" customHeight="1">
      <c r="A17" s="38"/>
      <c r="B17" s="4"/>
      <c r="C17" s="12"/>
      <c r="D17" s="85"/>
      <c r="E17" s="12"/>
      <c r="F17" s="85"/>
    </row>
    <row r="18" spans="1:6" ht="12.75">
      <c r="A18" s="38" t="s">
        <v>26</v>
      </c>
      <c r="B18" s="4"/>
      <c r="C18" s="12">
        <v>42511</v>
      </c>
      <c r="D18" s="85">
        <f>C18/C57</f>
        <v>0.12138446418200334</v>
      </c>
      <c r="E18" s="12">
        <v>47595.7</v>
      </c>
      <c r="F18" s="85">
        <f>E18/E57</f>
        <v>0.1153102477189645</v>
      </c>
    </row>
    <row r="19" spans="1:6" ht="14.25" customHeight="1">
      <c r="A19" s="38" t="s">
        <v>76</v>
      </c>
      <c r="B19" s="4"/>
      <c r="C19" s="12">
        <v>13223.8</v>
      </c>
      <c r="D19" s="85">
        <f>C19/C57</f>
        <v>0.0377587889593276</v>
      </c>
      <c r="E19" s="12">
        <v>17552.8</v>
      </c>
      <c r="F19" s="85">
        <f>E19/E57</f>
        <v>0.04252522215581324</v>
      </c>
    </row>
    <row r="20" spans="1:6" ht="3.75" customHeight="1">
      <c r="A20" s="38"/>
      <c r="B20" s="4"/>
      <c r="C20" s="12"/>
      <c r="D20" s="85"/>
      <c r="E20" s="12"/>
      <c r="F20" s="85"/>
    </row>
    <row r="21" spans="1:6" ht="12" customHeight="1">
      <c r="A21" s="38" t="s">
        <v>30</v>
      </c>
      <c r="B21" s="4"/>
      <c r="C21" s="12">
        <v>13712.8</v>
      </c>
      <c r="D21" s="85">
        <f>C21/C57</f>
        <v>0.039155062935122095</v>
      </c>
      <c r="E21" s="12">
        <v>16243.2</v>
      </c>
      <c r="F21" s="85">
        <f>E21/E57</f>
        <v>0.03935245023707361</v>
      </c>
    </row>
    <row r="22" spans="1:6" ht="3.75" customHeight="1">
      <c r="A22" s="38"/>
      <c r="B22" s="4"/>
      <c r="C22" s="12"/>
      <c r="D22" s="85"/>
      <c r="E22" s="12"/>
      <c r="F22" s="85"/>
    </row>
    <row r="23" spans="1:6" ht="12.75" customHeight="1">
      <c r="A23" s="38" t="s">
        <v>31</v>
      </c>
      <c r="B23" s="4"/>
      <c r="C23" s="12">
        <v>1102.9</v>
      </c>
      <c r="D23" s="85">
        <f>C23/C57</f>
        <v>0.003149183165447331</v>
      </c>
      <c r="E23" s="12">
        <v>479</v>
      </c>
      <c r="F23" s="87">
        <f>E23/E57</f>
        <v>0.0011604747625811576</v>
      </c>
    </row>
    <row r="24" spans="1:6" ht="5.25" customHeight="1">
      <c r="A24" s="38"/>
      <c r="B24" s="4"/>
      <c r="C24" s="12"/>
      <c r="D24" s="85"/>
      <c r="E24" s="12"/>
      <c r="F24" s="85"/>
    </row>
    <row r="25" spans="1:6" ht="12.75">
      <c r="A25" s="51" t="s">
        <v>127</v>
      </c>
      <c r="B25" s="4"/>
      <c r="C25" s="12">
        <v>3529.2</v>
      </c>
      <c r="D25" s="85">
        <f>C25/C57</f>
        <v>0.010077157700151164</v>
      </c>
      <c r="E25" s="12">
        <v>4037.8</v>
      </c>
      <c r="F25" s="85">
        <f>E25/E57</f>
        <v>0.00978239038904008</v>
      </c>
    </row>
    <row r="26" spans="1:6" ht="12.75">
      <c r="A26" s="38"/>
      <c r="B26" s="4"/>
      <c r="C26" s="12"/>
      <c r="D26" s="85"/>
      <c r="E26" s="12"/>
      <c r="F26" s="85"/>
    </row>
    <row r="27" spans="1:6" ht="4.5" customHeight="1">
      <c r="A27" s="38"/>
      <c r="B27" s="4"/>
      <c r="C27" s="12"/>
      <c r="D27" s="85"/>
      <c r="E27" s="12"/>
      <c r="F27" s="85"/>
    </row>
    <row r="28" spans="1:6" ht="12.75">
      <c r="A28" s="201" t="s">
        <v>70</v>
      </c>
      <c r="B28" s="4"/>
      <c r="C28" s="11"/>
      <c r="D28" s="79"/>
      <c r="E28" s="11"/>
      <c r="F28" s="84"/>
    </row>
    <row r="29" spans="1:6" ht="12.75">
      <c r="A29" s="38" t="s">
        <v>27</v>
      </c>
      <c r="B29" s="4"/>
      <c r="C29" s="210">
        <v>27942.6</v>
      </c>
      <c r="D29" s="76">
        <f>C29/C57</f>
        <v>0.07978635009414142</v>
      </c>
      <c r="E29" s="210">
        <v>31121.9</v>
      </c>
      <c r="F29" s="85">
        <f>E29/E57</f>
        <v>0.07539912215777564</v>
      </c>
    </row>
    <row r="30" spans="1:6" ht="12.75">
      <c r="A30" s="38" t="s">
        <v>28</v>
      </c>
      <c r="B30" s="4"/>
      <c r="C30" s="210">
        <v>17358.1</v>
      </c>
      <c r="D30" s="76">
        <f>C30/C57</f>
        <v>0.04956372862829931</v>
      </c>
      <c r="E30" s="210">
        <v>21150.1</v>
      </c>
      <c r="F30" s="85">
        <f>E30/E57</f>
        <v>0.05124041184982826</v>
      </c>
    </row>
    <row r="31" spans="1:6" ht="12.75">
      <c r="A31" s="38" t="s">
        <v>29</v>
      </c>
      <c r="B31" s="4"/>
      <c r="C31" s="210">
        <v>4471.7</v>
      </c>
      <c r="D31" s="76">
        <f>C31/C57</f>
        <v>0.012768340158609873</v>
      </c>
      <c r="E31" s="210">
        <v>4607.5</v>
      </c>
      <c r="F31" s="85">
        <f>E31/E57</f>
        <v>0.011162604318565101</v>
      </c>
    </row>
    <row r="32" spans="1:6" ht="12.75">
      <c r="A32" s="38" t="s">
        <v>73</v>
      </c>
      <c r="B32" s="4"/>
      <c r="C32" s="210">
        <v>7764.2</v>
      </c>
      <c r="D32" s="76">
        <f>C32/C57</f>
        <v>0.022169632725692417</v>
      </c>
      <c r="E32" s="210">
        <v>7279.2</v>
      </c>
      <c r="F32" s="85">
        <f>E32/E57</f>
        <v>0.017635340066348145</v>
      </c>
    </row>
    <row r="33" spans="1:6" ht="12.75">
      <c r="A33" s="38" t="s">
        <v>126</v>
      </c>
      <c r="B33" s="4"/>
      <c r="C33" s="24">
        <v>4387.5</v>
      </c>
      <c r="D33" s="76">
        <f>C33/C57</f>
        <v>0.012527918341100883</v>
      </c>
      <c r="E33" s="24">
        <v>4798.7</v>
      </c>
      <c r="F33" s="85">
        <f>E33/E57</f>
        <v>0.011625825142376202</v>
      </c>
    </row>
    <row r="34" spans="1:6" ht="12.75">
      <c r="A34" s="38" t="s">
        <v>129</v>
      </c>
      <c r="B34" s="4"/>
      <c r="C34" s="24">
        <v>86930</v>
      </c>
      <c r="D34" s="76">
        <f>C34/C57</f>
        <v>0.2482169666990085</v>
      </c>
      <c r="E34" s="24">
        <v>103234.6</v>
      </c>
      <c r="F34" s="85">
        <f>E34/E57</f>
        <v>0.25010678063707886</v>
      </c>
    </row>
    <row r="35" spans="1:6" ht="12.75">
      <c r="A35" s="38" t="s">
        <v>74</v>
      </c>
      <c r="B35" s="4"/>
      <c r="C35" s="24">
        <v>5022.1</v>
      </c>
      <c r="D35" s="76">
        <f>C35/C57</f>
        <v>0.014339933607029686</v>
      </c>
      <c r="E35" s="24">
        <v>12276.4</v>
      </c>
      <c r="F35" s="85">
        <f>E35/E57</f>
        <v>0.02974207176482531</v>
      </c>
    </row>
    <row r="36" spans="1:6" ht="3" customHeight="1">
      <c r="A36" s="39"/>
      <c r="B36" s="57"/>
      <c r="C36" s="13"/>
      <c r="D36" s="81"/>
      <c r="E36" s="204"/>
      <c r="F36" s="212"/>
    </row>
    <row r="37" spans="1:6" ht="12.75">
      <c r="A37" s="202" t="s">
        <v>128</v>
      </c>
      <c r="B37" s="4"/>
      <c r="C37" s="205">
        <v>4507.6</v>
      </c>
      <c r="D37" s="113">
        <f>C37/C57</f>
        <v>0.012870847798141617</v>
      </c>
      <c r="E37" s="205">
        <v>5188.1</v>
      </c>
      <c r="F37" s="115">
        <f>E37/E57</f>
        <v>0.012569225711372242</v>
      </c>
    </row>
    <row r="38" spans="1:6" ht="2.25" customHeight="1">
      <c r="A38" s="202"/>
      <c r="B38" s="4"/>
      <c r="C38" s="16"/>
      <c r="D38" s="113"/>
      <c r="E38" s="205"/>
      <c r="F38" s="115"/>
    </row>
    <row r="39" spans="1:6" ht="12.75">
      <c r="A39" s="1" t="s">
        <v>4</v>
      </c>
      <c r="B39" s="4"/>
      <c r="C39" s="21">
        <f>SUM(C37+C35+C34+C33+C32+C31+C30+C29+C25+C23+C21+C19+C18+C16+C14+C11)</f>
        <v>299640.19999999995</v>
      </c>
      <c r="D39" s="88">
        <f>C39/C57</f>
        <v>0.8555824404127946</v>
      </c>
      <c r="E39" s="93">
        <f>SUM(E37+E35+E34+E33+E32+E31+E30+E29+E25+E23+E21+E19+E18+E16+E14+E11)</f>
        <v>346480</v>
      </c>
      <c r="F39" s="88">
        <f>E39/E57</f>
        <v>0.839418153943882</v>
      </c>
    </row>
    <row r="40" spans="1:6" ht="13.5" thickBot="1">
      <c r="A40" s="40"/>
      <c r="C40" s="14"/>
      <c r="D40" s="78"/>
      <c r="E40" s="63"/>
      <c r="F40" s="78"/>
    </row>
    <row r="41" spans="1:6" ht="13.5" thickBot="1">
      <c r="A41" s="35" t="s">
        <v>32</v>
      </c>
      <c r="B41" s="3"/>
      <c r="C41" s="15"/>
      <c r="D41" s="76"/>
      <c r="E41" s="15"/>
      <c r="F41" s="76"/>
    </row>
    <row r="42" spans="1:6" ht="12.75">
      <c r="A42" s="41"/>
      <c r="B42" s="4"/>
      <c r="C42" s="15"/>
      <c r="D42" s="76"/>
      <c r="E42" s="15"/>
      <c r="F42" s="76"/>
    </row>
    <row r="43" spans="1:6" ht="12.75">
      <c r="A43" s="37" t="s">
        <v>33</v>
      </c>
      <c r="B43" s="4"/>
      <c r="C43" s="11">
        <v>745.1</v>
      </c>
      <c r="D43" s="84">
        <f>C43/C57</f>
        <v>0.002127533209334306</v>
      </c>
      <c r="E43" s="11">
        <v>479.7</v>
      </c>
      <c r="F43" s="84">
        <f>E43/E57</f>
        <v>0.0011621706547185412</v>
      </c>
    </row>
    <row r="44" spans="1:6" ht="12.75">
      <c r="A44" s="38" t="s">
        <v>34</v>
      </c>
      <c r="B44" s="4"/>
      <c r="C44" s="12">
        <v>42612</v>
      </c>
      <c r="D44" s="85">
        <f>C44/C57</f>
        <v>0.12167285614837398</v>
      </c>
      <c r="E44" s="12">
        <v>53568.7</v>
      </c>
      <c r="F44" s="85">
        <f>E44/E57</f>
        <v>0.1297810530569546</v>
      </c>
    </row>
    <row r="45" spans="1:6" ht="12.75">
      <c r="A45" s="38" t="s">
        <v>35</v>
      </c>
      <c r="B45" s="4"/>
      <c r="C45" s="12">
        <v>2338.1</v>
      </c>
      <c r="D45" s="85">
        <f>C45/C57</f>
        <v>0.006676131253180165</v>
      </c>
      <c r="E45" s="12">
        <v>75.5</v>
      </c>
      <c r="F45" s="85">
        <f>E45/E57</f>
        <v>0.00018291408053210313</v>
      </c>
    </row>
    <row r="46" spans="1:6" ht="12.75">
      <c r="A46" s="38" t="s">
        <v>77</v>
      </c>
      <c r="B46" s="4"/>
      <c r="C46" s="12">
        <v>3186.7</v>
      </c>
      <c r="D46" s="85">
        <f>C46/C57</f>
        <v>0.009099194843894286</v>
      </c>
      <c r="E46" s="12">
        <v>5533.1</v>
      </c>
      <c r="F46" s="85">
        <f>E46/E57</f>
        <v>0.013405058264797085</v>
      </c>
    </row>
    <row r="47" spans="1:6" ht="12.75">
      <c r="A47" s="38" t="s">
        <v>125</v>
      </c>
      <c r="B47" s="4"/>
      <c r="C47" s="12">
        <v>1408.7</v>
      </c>
      <c r="D47" s="85">
        <f>C47/C57</f>
        <v>0.0040223540893695306</v>
      </c>
      <c r="E47" s="12">
        <v>5451.7</v>
      </c>
      <c r="F47" s="85">
        <f>E47/E57</f>
        <v>0.013207850236249888</v>
      </c>
    </row>
    <row r="48" spans="1:6" ht="12.75">
      <c r="A48" s="203" t="s">
        <v>39</v>
      </c>
      <c r="B48" s="4"/>
      <c r="C48" s="60">
        <f>SUM(C43:C47)</f>
        <v>50290.59999999999</v>
      </c>
      <c r="D48" s="114">
        <f>C48/C57</f>
        <v>0.14359806954415225</v>
      </c>
      <c r="E48" s="60">
        <f>SUM(E43:E47)</f>
        <v>65108.69999999999</v>
      </c>
      <c r="F48" s="114">
        <f>E48/E57</f>
        <v>0.1577390462932522</v>
      </c>
    </row>
    <row r="49" spans="1:6" ht="4.5" customHeight="1">
      <c r="A49" s="38"/>
      <c r="B49" s="4"/>
      <c r="C49" s="12"/>
      <c r="D49" s="85"/>
      <c r="E49" s="12"/>
      <c r="F49" s="85"/>
    </row>
    <row r="50" spans="1:6" ht="12.75">
      <c r="A50" s="38" t="s">
        <v>36</v>
      </c>
      <c r="B50" s="4"/>
      <c r="C50" s="12">
        <v>207</v>
      </c>
      <c r="D50" s="85">
        <f>C50/C57</f>
        <v>0.0005910607627596314</v>
      </c>
      <c r="E50" s="12">
        <v>1173.4</v>
      </c>
      <c r="F50" s="85">
        <f>E50/E57</f>
        <v>0.0028427997628658257</v>
      </c>
    </row>
    <row r="51" spans="1:6" ht="12.75">
      <c r="A51" s="38" t="s">
        <v>37</v>
      </c>
      <c r="B51" s="4"/>
      <c r="C51" s="12">
        <v>80</v>
      </c>
      <c r="D51" s="85">
        <f>C51/C57</f>
        <v>0.00022842928029357735</v>
      </c>
      <c r="E51" s="12">
        <v>0</v>
      </c>
      <c r="F51" s="85">
        <f>E51/E57</f>
        <v>0</v>
      </c>
    </row>
    <row r="52" spans="1:6" ht="12.75">
      <c r="A52" s="203" t="s">
        <v>38</v>
      </c>
      <c r="B52" s="4"/>
      <c r="C52" s="60">
        <f>SUM(C50:C51)</f>
        <v>287</v>
      </c>
      <c r="D52" s="114">
        <f>C52/C57</f>
        <v>0.0008194900430532088</v>
      </c>
      <c r="E52" s="60">
        <f>SUM(E50:E51)</f>
        <v>1173.4</v>
      </c>
      <c r="F52" s="114">
        <f>E52/E57</f>
        <v>0.0028427997628658257</v>
      </c>
    </row>
    <row r="53" spans="1:6" ht="12.75">
      <c r="A53" s="38"/>
      <c r="B53" s="4"/>
      <c r="C53" s="16"/>
      <c r="D53" s="115"/>
      <c r="E53" s="16"/>
      <c r="F53" s="115"/>
    </row>
    <row r="54" spans="1:6" ht="12.75">
      <c r="A54" s="1" t="s">
        <v>4</v>
      </c>
      <c r="B54" s="4"/>
      <c r="C54" s="21">
        <f>SUM(C52+C48)</f>
        <v>50577.59999999999</v>
      </c>
      <c r="D54" s="88">
        <f>C54/C57</f>
        <v>0.14441755958720545</v>
      </c>
      <c r="E54" s="21">
        <f>SUM(E52+E48)</f>
        <v>66282.09999999999</v>
      </c>
      <c r="F54" s="88">
        <f>E54/E57</f>
        <v>0.16058184605611803</v>
      </c>
    </row>
    <row r="55" spans="1:6" ht="12.75">
      <c r="A55" s="53"/>
      <c r="B55" s="4"/>
      <c r="C55" s="14"/>
      <c r="D55" s="78"/>
      <c r="E55" s="14"/>
      <c r="F55" s="78"/>
    </row>
    <row r="56" spans="1:6" ht="13.5" thickBot="1">
      <c r="A56" s="53"/>
      <c r="C56" s="14"/>
      <c r="D56" s="78"/>
      <c r="E56" s="14"/>
      <c r="F56" s="78"/>
    </row>
    <row r="57" spans="1:6" ht="18.75" thickBot="1">
      <c r="A57" s="8" t="s">
        <v>40</v>
      </c>
      <c r="B57" s="7"/>
      <c r="C57" s="61">
        <f>SUM(C54+C39)</f>
        <v>350217.79999999993</v>
      </c>
      <c r="D57" s="116">
        <f>SUM(D54+D39)</f>
        <v>1</v>
      </c>
      <c r="E57" s="64">
        <f>SUM(E54+E39)</f>
        <v>412762.1</v>
      </c>
      <c r="F57" s="117">
        <f>SUM(F54+F39)</f>
        <v>1</v>
      </c>
    </row>
    <row r="58" spans="1:6" ht="12.75">
      <c r="A58" s="53"/>
      <c r="B58" s="6"/>
      <c r="C58" s="14"/>
      <c r="D58" s="77"/>
      <c r="E58" s="14"/>
      <c r="F58" s="77"/>
    </row>
    <row r="59" spans="1:6" ht="12.75">
      <c r="A59" s="53"/>
      <c r="C59" s="14"/>
      <c r="D59" s="77"/>
      <c r="E59" s="14"/>
      <c r="F59" s="77"/>
    </row>
    <row r="60" spans="1:6" ht="12.75">
      <c r="A60" s="53"/>
      <c r="C60" s="14"/>
      <c r="D60" s="77"/>
      <c r="E60" s="14"/>
      <c r="F60" s="77"/>
    </row>
    <row r="61" spans="1:6" ht="12.75">
      <c r="A61" s="53"/>
      <c r="C61" s="14"/>
      <c r="D61" s="77"/>
      <c r="E61" s="14"/>
      <c r="F61" s="77"/>
    </row>
    <row r="62" spans="1:6" ht="12.75">
      <c r="A62" s="53"/>
      <c r="C62" s="14"/>
      <c r="D62" s="77"/>
      <c r="E62" s="14"/>
      <c r="F62" s="77"/>
    </row>
    <row r="63" spans="1:6" ht="12.75">
      <c r="A63" s="53"/>
      <c r="C63" s="14"/>
      <c r="D63" s="77"/>
      <c r="E63" s="14"/>
      <c r="F63" s="14"/>
    </row>
    <row r="64" spans="3:6" ht="12.75">
      <c r="C64" s="14"/>
      <c r="D64" s="77"/>
      <c r="E64" s="14"/>
      <c r="F64" s="14"/>
    </row>
    <row r="65" ht="12.75">
      <c r="E65" s="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A75" sqref="A75"/>
    </sheetView>
  </sheetViews>
  <sheetFormatPr defaultColWidth="9.140625" defaultRowHeight="12.75"/>
  <cols>
    <col min="1" max="1" width="30.8515625" style="0" customWidth="1"/>
    <col min="2" max="2" width="1.421875" style="0" hidden="1" customWidth="1"/>
    <col min="3" max="3" width="11.57421875" style="0" customWidth="1"/>
    <col min="4" max="4" width="7.28125" style="0" bestFit="1" customWidth="1"/>
    <col min="5" max="5" width="10.7109375" style="0" customWidth="1"/>
    <col min="6" max="6" width="9.00390625" style="0" customWidth="1"/>
    <col min="7" max="7" width="9.28125" style="0" bestFit="1" customWidth="1"/>
  </cols>
  <sheetData>
    <row r="1" spans="1:7" ht="16.5" thickBot="1">
      <c r="A1" s="217" t="s">
        <v>106</v>
      </c>
      <c r="B1" s="218"/>
      <c r="C1" s="218"/>
      <c r="D1" s="218"/>
      <c r="E1" s="218"/>
      <c r="F1" s="218"/>
      <c r="G1" s="219"/>
    </row>
    <row r="2" spans="1:7" ht="15.75">
      <c r="A2" s="181"/>
      <c r="B2" s="7"/>
      <c r="C2" s="208">
        <v>2007</v>
      </c>
      <c r="D2" s="209" t="s">
        <v>64</v>
      </c>
      <c r="E2" s="164">
        <v>2008</v>
      </c>
      <c r="F2" s="209" t="s">
        <v>64</v>
      </c>
      <c r="G2" s="165" t="s">
        <v>104</v>
      </c>
    </row>
    <row r="3" spans="1:7" ht="20.25">
      <c r="A3" s="182" t="s">
        <v>117</v>
      </c>
      <c r="B3" s="4"/>
      <c r="C3" s="155" t="s">
        <v>17</v>
      </c>
      <c r="D3" s="156" t="s">
        <v>92</v>
      </c>
      <c r="E3" s="157" t="s">
        <v>17</v>
      </c>
      <c r="F3" s="156" t="s">
        <v>92</v>
      </c>
      <c r="G3" s="158" t="s">
        <v>105</v>
      </c>
    </row>
    <row r="4" spans="1:7" ht="13.5" thickBot="1">
      <c r="A4" s="183"/>
      <c r="C4" s="159"/>
      <c r="D4" s="160" t="s">
        <v>95</v>
      </c>
      <c r="E4" s="161"/>
      <c r="F4" s="160" t="s">
        <v>95</v>
      </c>
      <c r="G4" s="162" t="s">
        <v>64</v>
      </c>
    </row>
    <row r="5" spans="1:7" ht="12.75">
      <c r="A5" s="38" t="s">
        <v>91</v>
      </c>
      <c r="B5" s="70"/>
      <c r="C5" s="89">
        <v>326506.8</v>
      </c>
      <c r="D5" s="71"/>
      <c r="E5" s="89">
        <v>368602.2</v>
      </c>
      <c r="F5" s="71"/>
      <c r="G5" s="103">
        <f>E5/C5-1</f>
        <v>0.12892656446971396</v>
      </c>
    </row>
    <row r="6" spans="1:7" ht="12.75">
      <c r="A6" s="51" t="s">
        <v>120</v>
      </c>
      <c r="B6" s="71"/>
      <c r="C6" s="89">
        <v>94874.7</v>
      </c>
      <c r="D6" s="71"/>
      <c r="E6" s="89">
        <v>104402.1</v>
      </c>
      <c r="F6" s="71"/>
      <c r="G6" s="103">
        <f>E6/C6-1</f>
        <v>0.10042087089603458</v>
      </c>
    </row>
    <row r="7" spans="1:7" ht="13.5" thickBot="1">
      <c r="A7" s="38" t="s">
        <v>88</v>
      </c>
      <c r="B7" s="4"/>
      <c r="C7" s="89">
        <v>14146.3</v>
      </c>
      <c r="D7" s="71"/>
      <c r="E7" s="89">
        <v>16243.2</v>
      </c>
      <c r="F7" s="71"/>
      <c r="G7" s="103">
        <f>E7/C7-1</f>
        <v>0.1482295723970226</v>
      </c>
    </row>
    <row r="8" spans="1:7" ht="13.5" thickBot="1">
      <c r="A8" s="170" t="s">
        <v>89</v>
      </c>
      <c r="B8" s="171"/>
      <c r="C8" s="172">
        <f>C5-C6-C7</f>
        <v>217485.8</v>
      </c>
      <c r="D8" s="174"/>
      <c r="E8" s="172">
        <f>E5-E6-E7</f>
        <v>247956.89999999997</v>
      </c>
      <c r="F8" s="174"/>
      <c r="G8" s="178">
        <f>E8/C8-1</f>
        <v>0.14010615865495568</v>
      </c>
    </row>
    <row r="9" spans="1:7" ht="6" customHeight="1">
      <c r="A9" s="130"/>
      <c r="B9" s="5"/>
      <c r="C9" s="131"/>
      <c r="D9" s="132"/>
      <c r="E9" s="131"/>
      <c r="F9" s="132"/>
      <c r="G9" s="132"/>
    </row>
    <row r="10" spans="1:7" ht="12.75">
      <c r="A10" s="168" t="s">
        <v>101</v>
      </c>
      <c r="B10" s="136"/>
      <c r="C10" s="138"/>
      <c r="D10" s="137"/>
      <c r="E10" s="138"/>
      <c r="F10" s="137"/>
      <c r="G10" s="148"/>
    </row>
    <row r="11" spans="1:7" ht="12.75">
      <c r="A11" s="37" t="s">
        <v>0</v>
      </c>
      <c r="B11" s="5"/>
      <c r="C11" s="139">
        <v>117822</v>
      </c>
      <c r="D11" s="142">
        <f>C11/C8</f>
        <v>0.5417457139730503</v>
      </c>
      <c r="E11" s="216">
        <v>124869.9</v>
      </c>
      <c r="F11" s="142">
        <f>E11/E8</f>
        <v>0.5035951812593238</v>
      </c>
      <c r="G11" s="146">
        <f>E11/C11-1</f>
        <v>0.05981820033610008</v>
      </c>
    </row>
    <row r="12" spans="1:7" ht="12.75">
      <c r="A12" s="38" t="s">
        <v>1</v>
      </c>
      <c r="B12" s="5"/>
      <c r="C12" s="139">
        <v>8850.1</v>
      </c>
      <c r="D12" s="142">
        <f>C12/C8</f>
        <v>0.04069277166601222</v>
      </c>
      <c r="E12" s="139">
        <v>8976.4</v>
      </c>
      <c r="F12" s="142">
        <f>E12/E8</f>
        <v>0.03620145275247433</v>
      </c>
      <c r="G12" s="146">
        <f aca="true" t="shared" si="0" ref="G12:G28">E12/C12-1</f>
        <v>0.014271025186155972</v>
      </c>
    </row>
    <row r="13" spans="1:7" ht="12.75">
      <c r="A13" s="38" t="s">
        <v>2</v>
      </c>
      <c r="B13" s="5"/>
      <c r="C13" s="139">
        <v>13833.7</v>
      </c>
      <c r="D13" s="142">
        <f>C13/C8</f>
        <v>0.06360737114790943</v>
      </c>
      <c r="E13" s="139">
        <v>17371.3</v>
      </c>
      <c r="F13" s="142">
        <f>E13/E8</f>
        <v>0.0700577398733409</v>
      </c>
      <c r="G13" s="146">
        <f t="shared" si="0"/>
        <v>0.2557233422728553</v>
      </c>
    </row>
    <row r="14" spans="1:7" ht="12.75">
      <c r="A14" s="38" t="s">
        <v>12</v>
      </c>
      <c r="B14" s="5"/>
      <c r="C14" s="139">
        <v>737.1</v>
      </c>
      <c r="D14" s="142">
        <f>C14/C8</f>
        <v>0.003389186788286868</v>
      </c>
      <c r="E14" s="139">
        <v>1044.7</v>
      </c>
      <c r="F14" s="142">
        <f>E14/E8</f>
        <v>0.004213232218986445</v>
      </c>
      <c r="G14" s="146">
        <f t="shared" si="0"/>
        <v>0.41731108397775074</v>
      </c>
    </row>
    <row r="15" spans="1:7" ht="12.75">
      <c r="A15" s="43" t="s">
        <v>4</v>
      </c>
      <c r="B15" s="129"/>
      <c r="C15" s="140">
        <f>SUM(C11:C14)</f>
        <v>141242.90000000002</v>
      </c>
      <c r="D15" s="144">
        <f>C15/C8</f>
        <v>0.6494350435752588</v>
      </c>
      <c r="E15" s="140">
        <f>SUM(E11:E14)</f>
        <v>152262.3</v>
      </c>
      <c r="F15" s="144">
        <f>E15/E8</f>
        <v>0.6140676061041254</v>
      </c>
      <c r="G15" s="147">
        <f t="shared" si="0"/>
        <v>0.07801737290865574</v>
      </c>
    </row>
    <row r="16" spans="1:7" ht="3.75" customHeight="1">
      <c r="A16" s="40"/>
      <c r="B16" s="5"/>
      <c r="C16" s="133"/>
      <c r="D16" s="142"/>
      <c r="E16" s="133"/>
      <c r="F16" s="142"/>
      <c r="G16" s="142"/>
    </row>
    <row r="17" spans="1:7" ht="12.75">
      <c r="A17" s="168" t="s">
        <v>102</v>
      </c>
      <c r="B17" s="136"/>
      <c r="C17" s="141"/>
      <c r="D17" s="143"/>
      <c r="E17" s="141"/>
      <c r="F17" s="143"/>
      <c r="G17" s="145"/>
    </row>
    <row r="18" spans="1:7" ht="12.75">
      <c r="A18" s="37" t="s">
        <v>60</v>
      </c>
      <c r="B18" s="5"/>
      <c r="C18" s="139">
        <v>19484.4</v>
      </c>
      <c r="D18" s="142">
        <f>C18/C8</f>
        <v>0.0895892973242391</v>
      </c>
      <c r="E18" s="139">
        <v>31451.9</v>
      </c>
      <c r="F18" s="142">
        <f>E18/E8</f>
        <v>0.12684422171756465</v>
      </c>
      <c r="G18" s="146">
        <f t="shared" si="0"/>
        <v>0.6142093161708855</v>
      </c>
    </row>
    <row r="19" spans="1:7" ht="12.75">
      <c r="A19" s="38" t="s">
        <v>61</v>
      </c>
      <c r="B19" s="5"/>
      <c r="C19" s="139">
        <v>6516.4</v>
      </c>
      <c r="D19" s="142">
        <f>C19/C8</f>
        <v>0.029962415937040486</v>
      </c>
      <c r="E19" s="139">
        <v>6114.8</v>
      </c>
      <c r="F19" s="142">
        <f>E19/E8</f>
        <v>0.024660737410412862</v>
      </c>
      <c r="G19" s="146">
        <f t="shared" si="0"/>
        <v>-0.06162912037321211</v>
      </c>
    </row>
    <row r="20" spans="1:7" ht="12.75">
      <c r="A20" s="38" t="s">
        <v>58</v>
      </c>
      <c r="B20" s="5"/>
      <c r="C20" s="139">
        <v>3602.9</v>
      </c>
      <c r="D20" s="142">
        <f>C20/C8</f>
        <v>0.01656613903068614</v>
      </c>
      <c r="E20" s="139">
        <v>3461.4</v>
      </c>
      <c r="F20" s="142">
        <f>E20/E8</f>
        <v>0.013959684122522908</v>
      </c>
      <c r="G20" s="146">
        <f t="shared" si="0"/>
        <v>-0.0392739182325349</v>
      </c>
    </row>
    <row r="21" spans="1:7" ht="12.75">
      <c r="A21" s="51" t="s">
        <v>66</v>
      </c>
      <c r="B21" s="5"/>
      <c r="C21" s="139">
        <v>3765.2</v>
      </c>
      <c r="D21" s="142">
        <f>C21/C8</f>
        <v>0.01731239464829428</v>
      </c>
      <c r="E21" s="139">
        <v>4533.4</v>
      </c>
      <c r="F21" s="142">
        <f>E21/E8</f>
        <v>0.018283016120946828</v>
      </c>
      <c r="G21" s="146">
        <f t="shared" si="0"/>
        <v>0.20402634654201623</v>
      </c>
    </row>
    <row r="22" spans="1:7" ht="12.75">
      <c r="A22" s="38" t="s">
        <v>11</v>
      </c>
      <c r="B22" s="5"/>
      <c r="C22" s="139">
        <v>7011.9</v>
      </c>
      <c r="D22" s="142">
        <f>C22/C8</f>
        <v>0.032240725601395584</v>
      </c>
      <c r="E22" s="139">
        <v>2692.4</v>
      </c>
      <c r="F22" s="142">
        <f>E22/E8</f>
        <v>0.010858338687086347</v>
      </c>
      <c r="G22" s="146">
        <f t="shared" si="0"/>
        <v>-0.6160241874527588</v>
      </c>
    </row>
    <row r="23" spans="1:7" ht="12.75">
      <c r="A23" s="43" t="s">
        <v>4</v>
      </c>
      <c r="B23" s="129"/>
      <c r="C23" s="140">
        <f>SUM(C18:C22)</f>
        <v>40380.8</v>
      </c>
      <c r="D23" s="144">
        <f>C23/C8</f>
        <v>0.18567097254165563</v>
      </c>
      <c r="E23" s="140">
        <f>SUM(E18:E22)</f>
        <v>48253.90000000001</v>
      </c>
      <c r="F23" s="144">
        <f>E23/E8</f>
        <v>0.19460599805853362</v>
      </c>
      <c r="G23" s="147">
        <f t="shared" si="0"/>
        <v>0.1949713725334814</v>
      </c>
    </row>
    <row r="24" spans="1:7" ht="4.5" customHeight="1">
      <c r="A24" s="40"/>
      <c r="B24" s="5"/>
      <c r="C24" s="133"/>
      <c r="D24" s="142"/>
      <c r="E24" s="133"/>
      <c r="F24" s="142"/>
      <c r="G24" s="142"/>
    </row>
    <row r="25" spans="1:7" ht="12.75">
      <c r="A25" s="169" t="s">
        <v>103</v>
      </c>
      <c r="B25" s="136"/>
      <c r="C25" s="141"/>
      <c r="D25" s="143"/>
      <c r="E25" s="141"/>
      <c r="F25" s="143"/>
      <c r="G25" s="145"/>
    </row>
    <row r="26" spans="1:7" ht="12.75">
      <c r="A26" s="38" t="s">
        <v>75</v>
      </c>
      <c r="B26" s="5"/>
      <c r="C26" s="139">
        <v>35828.1</v>
      </c>
      <c r="D26" s="142">
        <f>C26/C8</f>
        <v>0.16473765183749928</v>
      </c>
      <c r="E26" s="139">
        <v>47440.7</v>
      </c>
      <c r="F26" s="142">
        <f>E26/E8</f>
        <v>0.1913263958373411</v>
      </c>
      <c r="G26" s="146">
        <f t="shared" si="0"/>
        <v>0.32411989471950786</v>
      </c>
    </row>
    <row r="27" spans="1:7" ht="12.75">
      <c r="A27" s="38" t="s">
        <v>59</v>
      </c>
      <c r="B27" s="5"/>
      <c r="C27" s="139">
        <v>34</v>
      </c>
      <c r="D27" s="142">
        <f>C27/C8</f>
        <v>0.0001563320455864245</v>
      </c>
      <c r="E27" s="139">
        <v>0</v>
      </c>
      <c r="F27" s="142">
        <f>E27/E8</f>
        <v>0</v>
      </c>
      <c r="G27" s="146">
        <f t="shared" si="0"/>
        <v>-1</v>
      </c>
    </row>
    <row r="28" spans="1:7" ht="12.75">
      <c r="A28" s="43" t="s">
        <v>4</v>
      </c>
      <c r="B28" s="129"/>
      <c r="C28" s="140">
        <f>SUM(C26:C27)</f>
        <v>35862.1</v>
      </c>
      <c r="D28" s="144">
        <f>C28/C8</f>
        <v>0.1648939838830857</v>
      </c>
      <c r="E28" s="140">
        <f>SUM(E26:E27)</f>
        <v>47440.7</v>
      </c>
      <c r="F28" s="144">
        <f>E28/E8</f>
        <v>0.1913263958373411</v>
      </c>
      <c r="G28" s="147">
        <f t="shared" si="0"/>
        <v>0.322864528290312</v>
      </c>
    </row>
    <row r="29" spans="1:7" ht="13.5" thickBot="1">
      <c r="A29" s="130"/>
      <c r="B29" s="5"/>
      <c r="C29" s="133"/>
      <c r="D29" s="134"/>
      <c r="E29" s="135"/>
      <c r="F29" s="134"/>
      <c r="G29" s="134"/>
    </row>
    <row r="30" spans="1:7" ht="12.75">
      <c r="A30" s="184"/>
      <c r="B30" s="5"/>
      <c r="C30" s="163">
        <v>2007</v>
      </c>
      <c r="D30" s="164" t="s">
        <v>64</v>
      </c>
      <c r="E30" s="164">
        <v>2008</v>
      </c>
      <c r="F30" s="164" t="s">
        <v>64</v>
      </c>
      <c r="G30" s="165" t="s">
        <v>104</v>
      </c>
    </row>
    <row r="31" spans="1:7" ht="20.25">
      <c r="A31" s="182" t="s">
        <v>118</v>
      </c>
      <c r="B31" s="5"/>
      <c r="C31" s="166" t="s">
        <v>96</v>
      </c>
      <c r="D31" s="157" t="s">
        <v>92</v>
      </c>
      <c r="E31" s="157" t="s">
        <v>17</v>
      </c>
      <c r="F31" s="157" t="s">
        <v>92</v>
      </c>
      <c r="G31" s="158" t="s">
        <v>105</v>
      </c>
    </row>
    <row r="32" spans="1:7" ht="12.75" customHeight="1" thickBot="1">
      <c r="A32" s="185"/>
      <c r="B32" s="6"/>
      <c r="C32" s="167"/>
      <c r="D32" s="161" t="s">
        <v>93</v>
      </c>
      <c r="E32" s="161"/>
      <c r="F32" s="161" t="s">
        <v>93</v>
      </c>
      <c r="G32" s="162" t="s">
        <v>64</v>
      </c>
    </row>
    <row r="33" spans="1:7" ht="12.75">
      <c r="A33" s="51" t="s">
        <v>107</v>
      </c>
      <c r="B33" s="62"/>
      <c r="C33" s="89">
        <v>299640.2</v>
      </c>
      <c r="D33" s="75"/>
      <c r="E33" s="89">
        <v>346480</v>
      </c>
      <c r="F33" s="75"/>
      <c r="G33" s="103">
        <f>E33/C33-1</f>
        <v>0.15632014662919058</v>
      </c>
    </row>
    <row r="34" spans="1:7" ht="12.75">
      <c r="A34" s="51" t="s">
        <v>100</v>
      </c>
      <c r="B34" s="71"/>
      <c r="C34" s="89">
        <v>86930</v>
      </c>
      <c r="D34" s="105"/>
      <c r="E34" s="89">
        <v>103234.6</v>
      </c>
      <c r="F34" s="105"/>
      <c r="G34" s="103">
        <f>E34/C34-1</f>
        <v>0.1875601058322789</v>
      </c>
    </row>
    <row r="35" spans="1:7" ht="12.75">
      <c r="A35" s="51" t="s">
        <v>108</v>
      </c>
      <c r="B35" s="71"/>
      <c r="C35" s="89">
        <v>3423</v>
      </c>
      <c r="D35" s="105"/>
      <c r="E35" s="89">
        <v>5155</v>
      </c>
      <c r="F35" s="105"/>
      <c r="G35" s="103">
        <f>E35/C35-1</f>
        <v>0.5059888986269354</v>
      </c>
    </row>
    <row r="36" spans="1:7" ht="13.5" thickBot="1">
      <c r="A36" s="51" t="s">
        <v>88</v>
      </c>
      <c r="B36" s="4"/>
      <c r="C36" s="89">
        <v>13712.8</v>
      </c>
      <c r="D36" s="105"/>
      <c r="E36" s="89">
        <v>16243.2</v>
      </c>
      <c r="F36" s="105"/>
      <c r="G36" s="103">
        <f>E36/C36-1</f>
        <v>0.1845283239017561</v>
      </c>
    </row>
    <row r="37" spans="1:7" ht="13.5" thickBot="1">
      <c r="A37" s="170" t="s">
        <v>90</v>
      </c>
      <c r="B37" s="171"/>
      <c r="C37" s="172">
        <f>C33-C34-C35-C36</f>
        <v>195574.40000000002</v>
      </c>
      <c r="D37" s="173"/>
      <c r="E37" s="172">
        <f>E33-E34-E35-E36</f>
        <v>221847.19999999998</v>
      </c>
      <c r="F37" s="173"/>
      <c r="G37" s="178">
        <f>E37/C37-1</f>
        <v>0.1343366002912445</v>
      </c>
    </row>
    <row r="38" spans="1:7" ht="5.25" customHeight="1">
      <c r="A38" s="6"/>
      <c r="B38" s="6"/>
      <c r="C38" s="91" t="s">
        <v>94</v>
      </c>
      <c r="D38" s="92"/>
      <c r="E38" s="91"/>
      <c r="F38" s="92"/>
      <c r="G38" s="92"/>
    </row>
    <row r="39" spans="1:7" ht="12.75">
      <c r="A39" s="175" t="s">
        <v>82</v>
      </c>
      <c r="B39" s="57"/>
      <c r="C39" s="93">
        <v>62888.2</v>
      </c>
      <c r="D39" s="94">
        <f>C39/C37</f>
        <v>0.3215564000196344</v>
      </c>
      <c r="E39" s="93">
        <v>66480.4</v>
      </c>
      <c r="F39" s="110">
        <f>E39/E37</f>
        <v>0.2996675189049039</v>
      </c>
      <c r="G39" s="110">
        <f>E39/C39-1</f>
        <v>0.05712041368651022</v>
      </c>
    </row>
    <row r="40" spans="1:7" ht="3.75" customHeight="1">
      <c r="A40" s="53"/>
      <c r="C40" s="63"/>
      <c r="D40" s="95"/>
      <c r="E40" s="63"/>
      <c r="F40" s="97"/>
      <c r="G40" s="97"/>
    </row>
    <row r="41" spans="1:7" ht="12.75">
      <c r="A41" s="175" t="s">
        <v>97</v>
      </c>
      <c r="B41" s="57"/>
      <c r="C41" s="93">
        <v>10258.4</v>
      </c>
      <c r="D41" s="94">
        <f>C41/C37</f>
        <v>0.05245267274244481</v>
      </c>
      <c r="E41" s="93">
        <v>10703.6</v>
      </c>
      <c r="F41" s="110">
        <f>E41/E37</f>
        <v>0.04824762268804836</v>
      </c>
      <c r="G41" s="110">
        <f>E41/C41-1</f>
        <v>0.04339858067534896</v>
      </c>
    </row>
    <row r="42" spans="1:7" ht="7.5" customHeight="1">
      <c r="A42" s="53"/>
      <c r="C42" s="63"/>
      <c r="D42" s="97"/>
      <c r="E42" s="63"/>
      <c r="F42" s="95"/>
      <c r="G42" s="95"/>
    </row>
    <row r="43" spans="1:7" ht="12.75">
      <c r="A43" s="176" t="s">
        <v>112</v>
      </c>
      <c r="B43" s="70"/>
      <c r="C43" s="98"/>
      <c r="D43" s="99"/>
      <c r="E43" s="98"/>
      <c r="F43" s="101"/>
      <c r="G43" s="101"/>
    </row>
    <row r="44" spans="1:7" ht="12.75">
      <c r="A44" s="50" t="s">
        <v>84</v>
      </c>
      <c r="B44" s="4"/>
      <c r="C44" s="89">
        <v>18577.4</v>
      </c>
      <c r="D44" s="103">
        <f>C44/C37</f>
        <v>0.09498891470458301</v>
      </c>
      <c r="E44" s="89">
        <v>20978.2</v>
      </c>
      <c r="F44" s="103">
        <f>E44/E37</f>
        <v>0.09456148195695056</v>
      </c>
      <c r="G44" s="103">
        <f>E44/C44-1</f>
        <v>0.12923229300117334</v>
      </c>
    </row>
    <row r="45" spans="1:7" ht="12.75">
      <c r="A45" s="50" t="s">
        <v>85</v>
      </c>
      <c r="B45" s="4"/>
      <c r="C45" s="89">
        <v>6800.6</v>
      </c>
      <c r="D45" s="103">
        <f>C45/C37</f>
        <v>0.03477244465533321</v>
      </c>
      <c r="E45" s="89">
        <v>6213.7</v>
      </c>
      <c r="F45" s="103">
        <f>E45/E37</f>
        <v>0.02800891784976326</v>
      </c>
      <c r="G45" s="103">
        <f>E45/C45-1</f>
        <v>-0.08630120871687796</v>
      </c>
    </row>
    <row r="46" spans="1:7" ht="12.75">
      <c r="A46" s="50" t="s">
        <v>86</v>
      </c>
      <c r="B46" s="4"/>
      <c r="C46" s="89">
        <v>773.4</v>
      </c>
      <c r="D46" s="103">
        <f>C46/C37</f>
        <v>0.003954505293126298</v>
      </c>
      <c r="E46" s="89">
        <v>751.7</v>
      </c>
      <c r="F46" s="103">
        <f>E46/E37</f>
        <v>0.0033883682101915197</v>
      </c>
      <c r="G46" s="103">
        <f>E46/C46-1</f>
        <v>-0.02805792604085844</v>
      </c>
    </row>
    <row r="47" spans="1:7" ht="12.75">
      <c r="A47" s="73" t="s">
        <v>4</v>
      </c>
      <c r="B47" s="74"/>
      <c r="C47" s="90">
        <f>SUM(C44:C46)</f>
        <v>26151.4</v>
      </c>
      <c r="D47" s="106">
        <f>C47/C37</f>
        <v>0.13371586465304253</v>
      </c>
      <c r="E47" s="90">
        <f>SUM(E44:E46)</f>
        <v>27943.600000000002</v>
      </c>
      <c r="F47" s="106">
        <f>E47/E37</f>
        <v>0.12595876801690534</v>
      </c>
      <c r="G47" s="150">
        <f>E47/C47-1</f>
        <v>0.06853170384759522</v>
      </c>
    </row>
    <row r="48" spans="1:7" ht="3" customHeight="1">
      <c r="A48" s="52"/>
      <c r="B48" s="149"/>
      <c r="C48" s="152"/>
      <c r="D48" s="153"/>
      <c r="E48" s="152"/>
      <c r="F48" s="154"/>
      <c r="G48" s="154"/>
    </row>
    <row r="49" spans="1:7" ht="12.75">
      <c r="A49" s="176" t="s">
        <v>133</v>
      </c>
      <c r="B49" s="70"/>
      <c r="C49" s="98"/>
      <c r="D49" s="102"/>
      <c r="E49" s="98"/>
      <c r="F49" s="100"/>
      <c r="G49" s="99"/>
    </row>
    <row r="50" spans="1:7" ht="12.75">
      <c r="A50" s="50" t="s">
        <v>113</v>
      </c>
      <c r="B50" s="4"/>
      <c r="C50" s="89">
        <v>1762.4</v>
      </c>
      <c r="D50" s="104">
        <f>C50/C37</f>
        <v>0.00901140435558028</v>
      </c>
      <c r="E50" s="89">
        <v>3893</v>
      </c>
      <c r="F50" s="104">
        <f>E50/E37</f>
        <v>0.017548114197519737</v>
      </c>
      <c r="G50" s="103">
        <f>E50/C50-1</f>
        <v>1.2089196550158872</v>
      </c>
    </row>
    <row r="51" spans="1:7" ht="12.75">
      <c r="A51" s="50" t="s">
        <v>42</v>
      </c>
      <c r="B51" s="4"/>
      <c r="C51" s="89">
        <v>1103.9</v>
      </c>
      <c r="D51" s="104">
        <f>C51/C37</f>
        <v>0.005644399266979727</v>
      </c>
      <c r="E51" s="89">
        <v>1433</v>
      </c>
      <c r="F51" s="104">
        <f>E51/E37</f>
        <v>0.006459400884933414</v>
      </c>
      <c r="G51" s="103">
        <f>E51/C51-1</f>
        <v>0.2981248301476582</v>
      </c>
    </row>
    <row r="52" spans="1:7" ht="12.75">
      <c r="A52" s="50" t="s">
        <v>99</v>
      </c>
      <c r="B52" s="4"/>
      <c r="C52" s="89">
        <v>1267.9</v>
      </c>
      <c r="D52" s="104">
        <f>C52/C37</f>
        <v>0.00648295482435329</v>
      </c>
      <c r="E52" s="89">
        <v>1367.3</v>
      </c>
      <c r="F52" s="104">
        <f>E52/E37</f>
        <v>0.006163251102560682</v>
      </c>
      <c r="G52" s="103">
        <f>E52/C52-1</f>
        <v>0.07839734994873404</v>
      </c>
    </row>
    <row r="53" spans="1:7" ht="12.75">
      <c r="A53" s="50" t="s">
        <v>114</v>
      </c>
      <c r="B53" s="4"/>
      <c r="C53" s="89">
        <v>1271</v>
      </c>
      <c r="D53" s="104">
        <f>C53/C37</f>
        <v>0.006498805569645106</v>
      </c>
      <c r="E53" s="89">
        <v>1795.2</v>
      </c>
      <c r="F53" s="104">
        <f>E53/E37</f>
        <v>0.008092056153965433</v>
      </c>
      <c r="G53" s="103">
        <f>E53/C53-1</f>
        <v>0.41243115656963014</v>
      </c>
    </row>
    <row r="54" spans="1:7" ht="12.75">
      <c r="A54" s="73" t="s">
        <v>4</v>
      </c>
      <c r="B54" s="74"/>
      <c r="C54" s="90">
        <f>SUM(C50:C53)</f>
        <v>5405.200000000001</v>
      </c>
      <c r="D54" s="107">
        <f>C54/C37</f>
        <v>0.027637564016558404</v>
      </c>
      <c r="E54" s="90">
        <f>SUM(E50:E53)</f>
        <v>8488.5</v>
      </c>
      <c r="F54" s="107">
        <f>E54/E37</f>
        <v>0.03826282233897926</v>
      </c>
      <c r="G54" s="151">
        <f>E54/C54-1</f>
        <v>0.5704321764227038</v>
      </c>
    </row>
    <row r="55" spans="1:7" ht="2.25" customHeight="1">
      <c r="A55" s="52"/>
      <c r="B55" s="149"/>
      <c r="C55" s="152"/>
      <c r="D55" s="153"/>
      <c r="E55" s="152"/>
      <c r="F55" s="153"/>
      <c r="G55" s="153"/>
    </row>
    <row r="56" spans="1:7" ht="12.75">
      <c r="A56" s="177" t="s">
        <v>47</v>
      </c>
      <c r="B56" s="4"/>
      <c r="C56" s="89"/>
      <c r="D56" s="108"/>
      <c r="E56" s="89"/>
      <c r="F56" s="108"/>
      <c r="G56" s="101"/>
    </row>
    <row r="57" spans="1:7" ht="12.75">
      <c r="A57" s="50" t="s">
        <v>48</v>
      </c>
      <c r="B57" s="4"/>
      <c r="C57" s="89">
        <v>13148.3</v>
      </c>
      <c r="D57" s="104">
        <f>C57/C37</f>
        <v>0.06722914655496832</v>
      </c>
      <c r="E57" s="89">
        <v>12673</v>
      </c>
      <c r="F57" s="104">
        <f>E57/E37</f>
        <v>0.057124903987970106</v>
      </c>
      <c r="G57" s="103">
        <f>E57/C57-1</f>
        <v>-0.03614915996744816</v>
      </c>
    </row>
    <row r="58" spans="1:7" ht="12.75">
      <c r="A58" s="50" t="s">
        <v>49</v>
      </c>
      <c r="B58" s="4"/>
      <c r="C58" s="89">
        <v>3014.7</v>
      </c>
      <c r="D58" s="104">
        <f>C58/C37</f>
        <v>0.015414594139110229</v>
      </c>
      <c r="E58" s="89">
        <v>5701.6</v>
      </c>
      <c r="F58" s="104">
        <f>E58/E37</f>
        <v>0.0257005722857895</v>
      </c>
      <c r="G58" s="103">
        <f>E58/C58-1</f>
        <v>0.8912661292997648</v>
      </c>
    </row>
    <row r="59" spans="1:7" ht="12.75">
      <c r="A59" s="50" t="s">
        <v>12</v>
      </c>
      <c r="B59" s="4"/>
      <c r="C59" s="89">
        <v>861.1</v>
      </c>
      <c r="D59" s="104">
        <f>C59/C37</f>
        <v>0.004402927990575453</v>
      </c>
      <c r="E59" s="89">
        <v>251.8</v>
      </c>
      <c r="F59" s="104">
        <f>E59/E37</f>
        <v>0.0011350154520769252</v>
      </c>
      <c r="G59" s="103">
        <f>E59/C59-1</f>
        <v>-0.7075833236557891</v>
      </c>
    </row>
    <row r="60" spans="1:7" ht="12.75">
      <c r="A60" s="73" t="s">
        <v>4</v>
      </c>
      <c r="B60" s="74"/>
      <c r="C60" s="90">
        <f>SUM(C57:C59)</f>
        <v>17024.1</v>
      </c>
      <c r="D60" s="107">
        <f>C60/C37</f>
        <v>0.08704666868465401</v>
      </c>
      <c r="E60" s="90">
        <f>SUM(E57:E59)</f>
        <v>18626.399999999998</v>
      </c>
      <c r="F60" s="107">
        <f>E60/E37</f>
        <v>0.08396049172583651</v>
      </c>
      <c r="G60" s="151">
        <f>E60/C60-1</f>
        <v>0.09411951292579346</v>
      </c>
    </row>
    <row r="61" spans="1:7" ht="3" customHeight="1">
      <c r="A61" s="52"/>
      <c r="B61" s="149"/>
      <c r="C61" s="152"/>
      <c r="D61" s="153"/>
      <c r="E61" s="152"/>
      <c r="F61" s="153"/>
      <c r="G61" s="153"/>
    </row>
    <row r="62" spans="1:7" ht="12.75">
      <c r="A62" s="176" t="s">
        <v>50</v>
      </c>
      <c r="B62" s="70"/>
      <c r="C62" s="98"/>
      <c r="D62" s="102"/>
      <c r="E62" s="98"/>
      <c r="F62" s="102"/>
      <c r="G62" s="101"/>
    </row>
    <row r="63" spans="1:7" ht="12.75">
      <c r="A63" s="50" t="s">
        <v>115</v>
      </c>
      <c r="B63" s="4"/>
      <c r="C63" s="89">
        <v>6494.7</v>
      </c>
      <c r="D63" s="104">
        <f>C63/C37</f>
        <v>0.033208334015085814</v>
      </c>
      <c r="E63" s="89">
        <v>6657.8</v>
      </c>
      <c r="F63" s="104">
        <f>42/E37</f>
        <v>0.00018931949558074207</v>
      </c>
      <c r="G63" s="103">
        <f aca="true" t="shared" si="1" ref="G63:G68">E63/C63-1</f>
        <v>0.02511278427025121</v>
      </c>
    </row>
    <row r="64" spans="1:7" ht="12.75">
      <c r="A64" s="50" t="s">
        <v>116</v>
      </c>
      <c r="B64" s="4"/>
      <c r="C64" s="89">
        <v>5503</v>
      </c>
      <c r="D64" s="104">
        <f>C64/C37</f>
        <v>0.028137629464797025</v>
      </c>
      <c r="E64" s="89">
        <v>5798</v>
      </c>
      <c r="F64" s="104">
        <f>E64/E37</f>
        <v>0.026135105604217678</v>
      </c>
      <c r="G64" s="103">
        <f t="shared" si="1"/>
        <v>0.05360712338724327</v>
      </c>
    </row>
    <row r="65" spans="1:7" ht="12.75">
      <c r="A65" s="50" t="s">
        <v>52</v>
      </c>
      <c r="B65" s="4"/>
      <c r="C65" s="89">
        <v>2186.6</v>
      </c>
      <c r="D65" s="104">
        <f>C65/C37</f>
        <v>0.011180399888737992</v>
      </c>
      <c r="E65" s="89">
        <v>2033.6</v>
      </c>
      <c r="F65" s="104">
        <f>E65/E37</f>
        <v>0.009166669671738025</v>
      </c>
      <c r="G65" s="103">
        <f t="shared" si="1"/>
        <v>-0.0699716454769963</v>
      </c>
    </row>
    <row r="66" spans="1:7" ht="12.75">
      <c r="A66" s="50" t="s">
        <v>87</v>
      </c>
      <c r="B66" s="4"/>
      <c r="C66" s="89">
        <v>2207.1</v>
      </c>
      <c r="D66" s="104">
        <f>C66/C37</f>
        <v>0.011285219333409688</v>
      </c>
      <c r="E66" s="89">
        <v>2447.4</v>
      </c>
      <c r="F66" s="104">
        <f>E66/E37</f>
        <v>0.0110319174639121</v>
      </c>
      <c r="G66" s="103">
        <f t="shared" si="1"/>
        <v>0.1088759005029225</v>
      </c>
    </row>
    <row r="67" spans="1:7" ht="12.75">
      <c r="A67" s="50" t="s">
        <v>11</v>
      </c>
      <c r="B67" s="4"/>
      <c r="C67" s="89">
        <v>3307.7</v>
      </c>
      <c r="D67" s="104">
        <f>C67/C37</f>
        <v>0.016912745226369093</v>
      </c>
      <c r="E67" s="89">
        <v>3389.9</v>
      </c>
      <c r="F67" s="104">
        <f>E67/E37</f>
        <v>0.015280337096884705</v>
      </c>
      <c r="G67" s="103">
        <f t="shared" si="1"/>
        <v>0.024851104997430262</v>
      </c>
    </row>
    <row r="68" spans="1:7" ht="12.75">
      <c r="A68" s="73" t="s">
        <v>4</v>
      </c>
      <c r="B68" s="74"/>
      <c r="C68" s="90">
        <f>SUM(C63:C67)</f>
        <v>19699.100000000002</v>
      </c>
      <c r="D68" s="107">
        <f>C68/C37</f>
        <v>0.10072432792839962</v>
      </c>
      <c r="E68" s="90">
        <f>SUM(E63:E67)</f>
        <v>20326.7</v>
      </c>
      <c r="F68" s="107">
        <f>E68/E37</f>
        <v>0.09162477597193024</v>
      </c>
      <c r="G68" s="151">
        <f t="shared" si="1"/>
        <v>0.03185932352239429</v>
      </c>
    </row>
    <row r="69" spans="1:7" ht="3.75" customHeight="1">
      <c r="A69" s="52"/>
      <c r="B69" s="149"/>
      <c r="C69" s="152"/>
      <c r="D69" s="153"/>
      <c r="E69" s="152"/>
      <c r="F69" s="153"/>
      <c r="G69" s="153"/>
    </row>
    <row r="70" spans="1:7" ht="12.75">
      <c r="A70" s="176" t="s">
        <v>134</v>
      </c>
      <c r="B70" s="70"/>
      <c r="C70" s="98"/>
      <c r="D70" s="102"/>
      <c r="E70" s="98"/>
      <c r="F70" s="102"/>
      <c r="G70" s="101"/>
    </row>
    <row r="71" spans="1:7" ht="12.75">
      <c r="A71" s="50" t="s">
        <v>54</v>
      </c>
      <c r="B71" s="4"/>
      <c r="C71" s="89">
        <v>13435.2</v>
      </c>
      <c r="D71" s="104">
        <f>C71/C37</f>
        <v>0.06869610746600782</v>
      </c>
      <c r="E71" s="89">
        <v>13817.9</v>
      </c>
      <c r="F71" s="104">
        <f>E71/E37</f>
        <v>0.06228566328536038</v>
      </c>
      <c r="G71" s="103">
        <f>E71/C71-1</f>
        <v>0.02848487555079182</v>
      </c>
    </row>
    <row r="72" spans="1:7" ht="12.75">
      <c r="A72" s="50" t="s">
        <v>67</v>
      </c>
      <c r="B72" s="4"/>
      <c r="C72" s="89">
        <v>447.1</v>
      </c>
      <c r="D72" s="104">
        <f>C72/C37</f>
        <v>0.002286086522571461</v>
      </c>
      <c r="E72" s="89">
        <v>2996.4</v>
      </c>
      <c r="F72" s="104">
        <f>E72/E37</f>
        <v>0.013506593727574656</v>
      </c>
      <c r="G72" s="103">
        <f aca="true" t="shared" si="2" ref="G72:G78">E72/C72-1</f>
        <v>5.701856407962424</v>
      </c>
    </row>
    <row r="73" spans="1:7" ht="12.75">
      <c r="A73" s="50" t="s">
        <v>55</v>
      </c>
      <c r="B73" s="4"/>
      <c r="C73" s="89">
        <v>4559.5</v>
      </c>
      <c r="D73" s="104">
        <f>C73/C37</f>
        <v>0.02331337843807778</v>
      </c>
      <c r="E73" s="89">
        <v>6389.2</v>
      </c>
      <c r="F73" s="104">
        <f>E73/E37</f>
        <v>0.028800002884868506</v>
      </c>
      <c r="G73" s="103">
        <f t="shared" si="2"/>
        <v>0.40129400153525596</v>
      </c>
    </row>
    <row r="74" spans="1:7" ht="12.75">
      <c r="A74" s="50" t="s">
        <v>56</v>
      </c>
      <c r="B74" s="4"/>
      <c r="C74" s="89">
        <v>16304.1</v>
      </c>
      <c r="D74" s="104">
        <f>C74/C37</f>
        <v>0.08336520526203837</v>
      </c>
      <c r="E74" s="89">
        <v>17106</v>
      </c>
      <c r="F74" s="104">
        <f>E74/E37</f>
        <v>0.07710712598581367</v>
      </c>
      <c r="G74" s="103">
        <f t="shared" si="2"/>
        <v>0.04918394759600342</v>
      </c>
    </row>
    <row r="75" spans="1:7" ht="12.75">
      <c r="A75" s="50" t="s">
        <v>135</v>
      </c>
      <c r="B75" s="4"/>
      <c r="C75" s="89">
        <v>8297.2</v>
      </c>
      <c r="D75" s="104">
        <f>C75/C37</f>
        <v>0.04242477543073122</v>
      </c>
      <c r="E75" s="89">
        <v>19656.2</v>
      </c>
      <c r="F75" s="104">
        <f>E75/E37</f>
        <v>0.08860242545319483</v>
      </c>
      <c r="G75" s="103">
        <f t="shared" si="2"/>
        <v>1.369016053608446</v>
      </c>
    </row>
    <row r="76" spans="1:7" ht="12.75">
      <c r="A76" s="50" t="s">
        <v>57</v>
      </c>
      <c r="B76" s="4"/>
      <c r="C76" s="89">
        <v>3986</v>
      </c>
      <c r="D76" s="104">
        <f>C76/C37</f>
        <v>0.020380990559091577</v>
      </c>
      <c r="E76" s="89">
        <v>4644</v>
      </c>
      <c r="F76" s="104">
        <f>E76/E37</f>
        <v>0.02093332708278491</v>
      </c>
      <c r="G76" s="103">
        <f t="shared" si="2"/>
        <v>0.16507777220270947</v>
      </c>
    </row>
    <row r="77" spans="1:7" ht="12.75">
      <c r="A77" s="50" t="s">
        <v>98</v>
      </c>
      <c r="B77" s="4"/>
      <c r="C77" s="89">
        <v>3400.5</v>
      </c>
      <c r="D77" s="104">
        <f>C77/C37</f>
        <v>0.01738724495639511</v>
      </c>
      <c r="E77" s="89">
        <v>3435.2</v>
      </c>
      <c r="F77" s="104">
        <f>E77/E37</f>
        <v>0.015484531695689646</v>
      </c>
      <c r="G77" s="103">
        <f t="shared" si="2"/>
        <v>0.010204381708572186</v>
      </c>
    </row>
    <row r="78" spans="1:7" ht="12.75">
      <c r="A78" s="73" t="s">
        <v>4</v>
      </c>
      <c r="B78" s="74"/>
      <c r="C78" s="90">
        <f>SUM(C71:C77)</f>
        <v>50429.600000000006</v>
      </c>
      <c r="D78" s="107">
        <f>C78/C37</f>
        <v>0.2578537886349134</v>
      </c>
      <c r="E78" s="90">
        <f>SUM(E71:E77)</f>
        <v>68044.9</v>
      </c>
      <c r="F78" s="107">
        <f>E78/E37</f>
        <v>0.30671967011528656</v>
      </c>
      <c r="G78" s="151">
        <f t="shared" si="2"/>
        <v>0.34930477338705823</v>
      </c>
    </row>
    <row r="79" spans="1:7" ht="4.5" customHeight="1">
      <c r="A79" s="52"/>
      <c r="B79" s="149"/>
      <c r="C79" s="152"/>
      <c r="D79" s="153"/>
      <c r="E79" s="152"/>
      <c r="F79" s="153"/>
      <c r="G79" s="153"/>
    </row>
    <row r="80" spans="1:11" ht="12.75">
      <c r="A80" s="72" t="s">
        <v>119</v>
      </c>
      <c r="B80" s="57"/>
      <c r="C80" s="93">
        <v>6108.1</v>
      </c>
      <c r="D80" s="94">
        <f>C80/C37</f>
        <v>0.03123159268288692</v>
      </c>
      <c r="E80" s="93">
        <v>7449.3</v>
      </c>
      <c r="F80" s="94">
        <f>E80/E37</f>
        <v>0.03357851710546719</v>
      </c>
      <c r="G80" s="110">
        <f>E80/C80-1</f>
        <v>0.21957728262471132</v>
      </c>
      <c r="K80" s="14"/>
    </row>
    <row r="81" spans="1:7" ht="13.5" thickBot="1">
      <c r="A81" s="4"/>
      <c r="B81" s="4"/>
      <c r="C81" s="109"/>
      <c r="D81" s="95"/>
      <c r="E81" s="96"/>
      <c r="F81" s="95"/>
      <c r="G81" s="95"/>
    </row>
    <row r="82" spans="1:11" ht="23.25" thickBot="1">
      <c r="A82" s="4"/>
      <c r="B82" s="4"/>
      <c r="C82" s="109"/>
      <c r="D82" s="187" t="s">
        <v>121</v>
      </c>
      <c r="E82" s="96"/>
      <c r="F82" s="187" t="s">
        <v>121</v>
      </c>
      <c r="G82" s="187" t="s">
        <v>122</v>
      </c>
      <c r="K82" s="14"/>
    </row>
    <row r="83" spans="1:7" ht="12.75">
      <c r="A83" s="190" t="s">
        <v>109</v>
      </c>
      <c r="B83" s="179"/>
      <c r="C83" s="198">
        <f>C8-C37</f>
        <v>21911.399999999965</v>
      </c>
      <c r="D83" s="191">
        <f>C83/C8</f>
        <v>0.10074864657830519</v>
      </c>
      <c r="E83" s="198">
        <f>E8-E37</f>
        <v>26109.699999999983</v>
      </c>
      <c r="F83" s="191">
        <f>E83/E8</f>
        <v>0.10529934839482179</v>
      </c>
      <c r="G83" s="197">
        <f>E83/C83-1</f>
        <v>0.19160345756090558</v>
      </c>
    </row>
    <row r="84" spans="1:7" ht="13.5" thickBot="1">
      <c r="A84" s="192" t="s">
        <v>110</v>
      </c>
      <c r="B84" s="180"/>
      <c r="C84" s="188">
        <v>9458</v>
      </c>
      <c r="D84" s="186"/>
      <c r="E84" s="188">
        <v>9066.5</v>
      </c>
      <c r="F84" s="189"/>
      <c r="G84" s="189"/>
    </row>
    <row r="85" spans="1:7" ht="13.5" thickBot="1">
      <c r="A85" s="193" t="s">
        <v>111</v>
      </c>
      <c r="B85" s="9"/>
      <c r="C85" s="194">
        <f>C83-C84</f>
        <v>12453.399999999965</v>
      </c>
      <c r="D85" s="195"/>
      <c r="E85" s="194">
        <f>E83-E84</f>
        <v>17043.199999999983</v>
      </c>
      <c r="F85" s="199"/>
      <c r="G85" s="196"/>
    </row>
    <row r="86" spans="3:5" ht="12.75">
      <c r="C86" s="14"/>
      <c r="E86" s="69"/>
    </row>
    <row r="87" ht="12.75">
      <c r="E87" s="69"/>
    </row>
    <row r="88" ht="12.75">
      <c r="E88" s="69"/>
    </row>
    <row r="89" ht="12.75">
      <c r="E89" s="69"/>
    </row>
    <row r="90" ht="12.75">
      <c r="E90" s="69"/>
    </row>
    <row r="91" ht="12.75">
      <c r="E91" s="69"/>
    </row>
    <row r="92" ht="12.75">
      <c r="E92" s="69"/>
    </row>
    <row r="93" ht="12.75">
      <c r="E93" s="69"/>
    </row>
    <row r="94" ht="12.75">
      <c r="E94" s="69"/>
    </row>
  </sheetData>
  <mergeCells count="1">
    <mergeCell ref="A1:G1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r:id="rId1"/>
  <rowBreaks count="1" manualBreakCount="1">
    <brk id="29" max="255" man="1"/>
  </rowBreaks>
  <ignoredErrors>
    <ignoredError sqref="D15 D23 D28 D47 D54 D60 D68:E68 D78:E78 D83:E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34.28125" style="0" customWidth="1"/>
    <col min="2" max="2" width="2.8515625" style="0" customWidth="1"/>
    <col min="3" max="3" width="11.7109375" style="0" customWidth="1"/>
    <col min="5" max="5" width="10.7109375" style="0" customWidth="1"/>
    <col min="6" max="6" width="9.57421875" style="0" customWidth="1"/>
  </cols>
  <sheetData>
    <row r="1" spans="1:6" ht="18.75" thickBot="1">
      <c r="A1" s="8" t="s">
        <v>41</v>
      </c>
      <c r="B1" s="9"/>
      <c r="C1" s="10"/>
      <c r="D1" s="10"/>
      <c r="E1" s="10"/>
      <c r="F1" s="6"/>
    </row>
    <row r="2" spans="1:4" ht="12.75" customHeight="1" thickBot="1">
      <c r="A2" s="5" t="s">
        <v>44</v>
      </c>
      <c r="B2" s="6"/>
      <c r="C2" s="6"/>
      <c r="D2" s="6"/>
    </row>
    <row r="3" spans="1:6" ht="15.75">
      <c r="A3" s="7"/>
      <c r="B3" s="7"/>
      <c r="C3" s="27">
        <v>2007</v>
      </c>
      <c r="D3" s="28" t="s">
        <v>64</v>
      </c>
      <c r="E3" s="29">
        <v>2008</v>
      </c>
      <c r="F3" s="206" t="s">
        <v>64</v>
      </c>
    </row>
    <row r="4" spans="1:6" ht="13.5" thickBot="1">
      <c r="A4" s="4"/>
      <c r="B4" s="4"/>
      <c r="C4" s="31" t="s">
        <v>17</v>
      </c>
      <c r="D4" s="32" t="s">
        <v>72</v>
      </c>
      <c r="E4" s="33" t="s">
        <v>17</v>
      </c>
      <c r="F4" s="207" t="s">
        <v>72</v>
      </c>
    </row>
    <row r="6" spans="1:6" ht="12.75">
      <c r="A6" s="55" t="s">
        <v>82</v>
      </c>
      <c r="C6" s="21">
        <v>64566.6</v>
      </c>
      <c r="D6" s="88">
        <f>C6/C50</f>
        <v>0.18436127461254115</v>
      </c>
      <c r="E6" s="21">
        <v>67408.5</v>
      </c>
      <c r="F6" s="88">
        <f>E6/E50</f>
        <v>0.1633107787754738</v>
      </c>
    </row>
    <row r="7" spans="1:6" ht="12.75">
      <c r="A7" s="53"/>
      <c r="C7" s="66"/>
      <c r="D7" s="128"/>
      <c r="E7" s="66"/>
      <c r="F7" s="128"/>
    </row>
    <row r="8" spans="1:6" ht="12.75">
      <c r="A8" s="55" t="s">
        <v>83</v>
      </c>
      <c r="C8" s="21">
        <v>12417.6</v>
      </c>
      <c r="D8" s="88">
        <f>C8/C50</f>
        <v>0.035456792887169075</v>
      </c>
      <c r="E8" s="21">
        <v>11003.6</v>
      </c>
      <c r="F8" s="88">
        <f>E8/E50</f>
        <v>0.026658455318450992</v>
      </c>
    </row>
    <row r="9" spans="1:6" ht="12.75">
      <c r="A9" s="53"/>
      <c r="C9" s="14"/>
      <c r="D9" s="78"/>
      <c r="E9" s="14"/>
      <c r="F9" s="78"/>
    </row>
    <row r="10" spans="1:6" ht="12.75">
      <c r="A10" s="56" t="s">
        <v>45</v>
      </c>
      <c r="C10" s="15"/>
      <c r="D10" s="76"/>
      <c r="E10" s="15"/>
      <c r="F10" s="76"/>
    </row>
    <row r="11" spans="1:6" ht="12.75">
      <c r="A11" s="51" t="s">
        <v>84</v>
      </c>
      <c r="C11" s="214">
        <v>20903.6</v>
      </c>
      <c r="D11" s="84">
        <f>C11/C50</f>
        <v>0.05968742879431029</v>
      </c>
      <c r="E11" s="214">
        <v>51630.7</v>
      </c>
      <c r="F11" s="84">
        <f>E11/E50</f>
        <v>0.12508585453945506</v>
      </c>
    </row>
    <row r="12" spans="1:6" ht="12.75">
      <c r="A12" s="51" t="s">
        <v>85</v>
      </c>
      <c r="C12" s="15">
        <v>13487.5</v>
      </c>
      <c r="D12" s="85">
        <f>C12/C50</f>
        <v>0.03851174897449531</v>
      </c>
      <c r="E12" s="15">
        <v>9847.9</v>
      </c>
      <c r="F12" s="85">
        <f>E12/E50</f>
        <v>0.023858537399630442</v>
      </c>
    </row>
    <row r="13" spans="1:6" ht="12.75">
      <c r="A13" s="51" t="s">
        <v>86</v>
      </c>
      <c r="C13" s="215">
        <v>773.4</v>
      </c>
      <c r="D13" s="115">
        <f>C13/C50</f>
        <v>0.002208340067238159</v>
      </c>
      <c r="E13" s="215">
        <v>781.7</v>
      </c>
      <c r="F13" s="115">
        <f>E13/E50</f>
        <v>0.001893826976846954</v>
      </c>
    </row>
    <row r="14" spans="1:6" ht="12.75">
      <c r="A14" s="52" t="s">
        <v>4</v>
      </c>
      <c r="C14" s="67">
        <f>SUM(C11:C13)</f>
        <v>35164.5</v>
      </c>
      <c r="D14" s="86">
        <f>C14/C50</f>
        <v>0.10040751783604376</v>
      </c>
      <c r="E14" s="67">
        <f>SUM(E11:E13)</f>
        <v>62260.299999999996</v>
      </c>
      <c r="F14" s="86">
        <f>E14/E50</f>
        <v>0.15083821891593244</v>
      </c>
    </row>
    <row r="15" spans="1:6" ht="12.75">
      <c r="A15" s="53"/>
      <c r="C15" s="14"/>
      <c r="D15" s="78"/>
      <c r="E15" s="14"/>
      <c r="F15" s="78"/>
    </row>
    <row r="16" spans="1:6" ht="12.75">
      <c r="A16" s="56" t="s">
        <v>46</v>
      </c>
      <c r="C16" s="15"/>
      <c r="D16" s="76"/>
      <c r="E16" s="15"/>
      <c r="F16" s="76"/>
    </row>
    <row r="17" spans="1:6" ht="12.75">
      <c r="A17" s="51" t="s">
        <v>69</v>
      </c>
      <c r="C17" s="214">
        <v>82951.7</v>
      </c>
      <c r="D17" s="84">
        <f>C17/C50</f>
        <v>0.23685746412660924</v>
      </c>
      <c r="E17" s="214">
        <v>97016.9</v>
      </c>
      <c r="F17" s="84">
        <f>E17/E50</f>
        <v>0.23504313986192046</v>
      </c>
    </row>
    <row r="18" spans="1:6" ht="12.75">
      <c r="A18" s="51" t="s">
        <v>80</v>
      </c>
      <c r="C18" s="15">
        <v>1956.1</v>
      </c>
      <c r="D18" s="85">
        <f>C18/C50</f>
        <v>0.005585381439778333</v>
      </c>
      <c r="E18" s="15">
        <v>4965.7</v>
      </c>
      <c r="F18" s="85">
        <f>E18/E50</f>
        <v>0.012030416552294894</v>
      </c>
    </row>
    <row r="19" spans="1:6" ht="12.75">
      <c r="A19" s="51" t="s">
        <v>42</v>
      </c>
      <c r="C19" s="15">
        <v>1103.9</v>
      </c>
      <c r="D19" s="85">
        <f>C19/C50</f>
        <v>0.0031520385314510006</v>
      </c>
      <c r="E19" s="15">
        <v>1433</v>
      </c>
      <c r="F19" s="85">
        <f>E19/E50</f>
        <v>0.0034717334755298515</v>
      </c>
    </row>
    <row r="20" spans="1:6" ht="12.75">
      <c r="A20" s="51" t="s">
        <v>43</v>
      </c>
      <c r="C20" s="15">
        <v>1267.9</v>
      </c>
      <c r="D20" s="85">
        <f>C20/C50</f>
        <v>0.0036203185560528344</v>
      </c>
      <c r="E20" s="15">
        <v>1367.3</v>
      </c>
      <c r="F20" s="85">
        <f>E20/E50</f>
        <v>0.0033125618849211206</v>
      </c>
    </row>
    <row r="21" spans="1:6" ht="12.75">
      <c r="A21" s="51" t="s">
        <v>79</v>
      </c>
      <c r="C21" s="215">
        <v>1351</v>
      </c>
      <c r="D21" s="115">
        <f>C21/C50</f>
        <v>0.0038575994709577877</v>
      </c>
      <c r="E21" s="215">
        <v>1795.2</v>
      </c>
      <c r="F21" s="115">
        <f>E21/E50</f>
        <v>0.004349236521473266</v>
      </c>
    </row>
    <row r="22" spans="1:6" ht="12.75">
      <c r="A22" s="52" t="s">
        <v>4</v>
      </c>
      <c r="C22" s="67">
        <f>SUM(C17:C21)</f>
        <v>88630.59999999999</v>
      </c>
      <c r="D22" s="86">
        <f>C22/C50</f>
        <v>0.25307280212484917</v>
      </c>
      <c r="E22" s="67">
        <f>SUM(E17:E21)</f>
        <v>106578.09999999999</v>
      </c>
      <c r="F22" s="86">
        <f>E22/E50</f>
        <v>0.2582070882961396</v>
      </c>
    </row>
    <row r="23" spans="1:6" ht="12.75">
      <c r="A23" s="53"/>
      <c r="C23" s="14"/>
      <c r="D23" s="78"/>
      <c r="E23" s="14"/>
      <c r="F23" s="78"/>
    </row>
    <row r="24" spans="1:6" ht="12.75">
      <c r="A24" s="56" t="s">
        <v>47</v>
      </c>
      <c r="C24" s="15"/>
      <c r="D24" s="76"/>
      <c r="E24" s="15"/>
      <c r="F24" s="76"/>
    </row>
    <row r="25" spans="1:6" ht="12.75">
      <c r="A25" s="51" t="s">
        <v>48</v>
      </c>
      <c r="C25" s="214">
        <v>13148.3</v>
      </c>
      <c r="D25" s="84">
        <f>C25/C50</f>
        <v>0.037543208826050535</v>
      </c>
      <c r="E25" s="214">
        <v>12673</v>
      </c>
      <c r="F25" s="84">
        <f>E25/E50</f>
        <v>0.030702915795805866</v>
      </c>
    </row>
    <row r="26" spans="1:6" ht="12.75">
      <c r="A26" s="51" t="s">
        <v>49</v>
      </c>
      <c r="C26" s="15">
        <v>3014.7</v>
      </c>
      <c r="D26" s="85">
        <f>C26/C50</f>
        <v>0.008608071891263095</v>
      </c>
      <c r="E26" s="15">
        <v>5701.6</v>
      </c>
      <c r="F26" s="85">
        <f>E26/E50</f>
        <v>0.013813283729295885</v>
      </c>
    </row>
    <row r="27" spans="1:6" ht="12.75">
      <c r="A27" s="51" t="s">
        <v>12</v>
      </c>
      <c r="C27" s="215">
        <v>3377.6</v>
      </c>
      <c r="D27" s="115">
        <f>C27/C50</f>
        <v>0.009644284213994835</v>
      </c>
      <c r="E27" s="215">
        <v>3895</v>
      </c>
      <c r="F27" s="115">
        <f>E27/E50</f>
        <v>0.009436428393013797</v>
      </c>
    </row>
    <row r="28" spans="1:6" ht="12.75">
      <c r="A28" s="52" t="s">
        <v>4</v>
      </c>
      <c r="C28" s="67">
        <f>SUM(C25:C27)</f>
        <v>19540.6</v>
      </c>
      <c r="D28" s="86">
        <f>C28/C50</f>
        <v>0.05579556493130847</v>
      </c>
      <c r="E28" s="67">
        <f>SUM(E25:E27)</f>
        <v>22269.6</v>
      </c>
      <c r="F28" s="86">
        <f>E28/E50</f>
        <v>0.053952627918115545</v>
      </c>
    </row>
    <row r="29" spans="1:6" ht="12.75">
      <c r="A29" s="53"/>
      <c r="C29" s="14"/>
      <c r="D29" s="78"/>
      <c r="E29" s="14"/>
      <c r="F29" s="78"/>
    </row>
    <row r="30" spans="1:6" ht="12.75">
      <c r="A30" s="56" t="s">
        <v>50</v>
      </c>
      <c r="C30" s="15"/>
      <c r="D30" s="76"/>
      <c r="E30" s="15"/>
      <c r="F30" s="76"/>
    </row>
    <row r="31" spans="1:6" ht="12.75">
      <c r="A31" s="51" t="s">
        <v>68</v>
      </c>
      <c r="C31" s="214">
        <v>6494.7</v>
      </c>
      <c r="D31" s="84">
        <f>C31/C50</f>
        <v>0.01854474558403371</v>
      </c>
      <c r="E31" s="214">
        <v>6706.5</v>
      </c>
      <c r="F31" s="84">
        <f>E31/E50</f>
        <v>0.01624785802766291</v>
      </c>
    </row>
    <row r="32" spans="1:6" ht="12.75">
      <c r="A32" s="51" t="s">
        <v>51</v>
      </c>
      <c r="C32" s="15">
        <v>5600</v>
      </c>
      <c r="D32" s="85">
        <f>C32/C50</f>
        <v>0.015990049620550416</v>
      </c>
      <c r="E32" s="15">
        <v>5798</v>
      </c>
      <c r="F32" s="85">
        <f>E32/E50</f>
        <v>0.014046832303644159</v>
      </c>
    </row>
    <row r="33" spans="1:6" ht="12.75">
      <c r="A33" s="51" t="s">
        <v>52</v>
      </c>
      <c r="C33" s="15">
        <v>2186.6</v>
      </c>
      <c r="D33" s="85">
        <f>C33/C50</f>
        <v>0.006243543303624203</v>
      </c>
      <c r="E33" s="15">
        <v>2033.6</v>
      </c>
      <c r="F33" s="85">
        <f>E33/E50</f>
        <v>0.004926808929405098</v>
      </c>
    </row>
    <row r="34" spans="1:6" ht="12.75">
      <c r="A34" s="51" t="s">
        <v>87</v>
      </c>
      <c r="C34" s="15">
        <v>2207.1</v>
      </c>
      <c r="D34" s="85">
        <f>C34/C50</f>
        <v>0.006302078306699432</v>
      </c>
      <c r="E34" s="15">
        <v>2447.4</v>
      </c>
      <c r="F34" s="85">
        <f>E34/E50</f>
        <v>0.005929323452904228</v>
      </c>
    </row>
    <row r="35" spans="1:6" ht="12.75">
      <c r="A35" s="51" t="s">
        <v>11</v>
      </c>
      <c r="C35" s="215">
        <v>3418.9</v>
      </c>
      <c r="D35" s="115">
        <f>C35/C50</f>
        <v>0.009762210829946395</v>
      </c>
      <c r="E35" s="215">
        <v>3435.5</v>
      </c>
      <c r="F35" s="115">
        <f>E35/E50</f>
        <v>0.008323196339974043</v>
      </c>
    </row>
    <row r="36" spans="1:6" ht="12.75">
      <c r="A36" s="52" t="s">
        <v>4</v>
      </c>
      <c r="C36" s="67">
        <f>SUM(C31:C35)</f>
        <v>19907.300000000003</v>
      </c>
      <c r="D36" s="86">
        <f>C36/C50</f>
        <v>0.05684262764485416</v>
      </c>
      <c r="E36" s="67">
        <f>SUM(E31:E35)</f>
        <v>20421</v>
      </c>
      <c r="F36" s="86">
        <f>E36/E50</f>
        <v>0.04947401905359044</v>
      </c>
    </row>
    <row r="37" spans="1:6" ht="12.75">
      <c r="A37" s="53"/>
      <c r="C37" s="14"/>
      <c r="D37" s="78"/>
      <c r="E37" s="14"/>
      <c r="F37" s="78"/>
    </row>
    <row r="38" spans="1:6" ht="12.75">
      <c r="A38" s="56" t="s">
        <v>53</v>
      </c>
      <c r="C38" s="15"/>
      <c r="D38" s="76"/>
      <c r="E38" s="15"/>
      <c r="F38" s="76"/>
    </row>
    <row r="39" spans="1:6" ht="12.75">
      <c r="A39" s="51" t="s">
        <v>54</v>
      </c>
      <c r="C39" s="214">
        <v>36257.2</v>
      </c>
      <c r="D39" s="84">
        <f>C39/C50</f>
        <v>0.10352757626825365</v>
      </c>
      <c r="E39" s="214">
        <v>18362.9</v>
      </c>
      <c r="F39" s="84">
        <f>E39/E50</f>
        <v>0.044487853899376914</v>
      </c>
    </row>
    <row r="40" spans="1:6" ht="12.75">
      <c r="A40" s="51" t="s">
        <v>67</v>
      </c>
      <c r="C40" s="15">
        <v>825</v>
      </c>
      <c r="D40" s="85">
        <f>C40/C50</f>
        <v>0.0023556769530275164</v>
      </c>
      <c r="E40" s="15">
        <v>10073.2</v>
      </c>
      <c r="F40" s="85">
        <f>E40/E50</f>
        <v>0.024404372397562667</v>
      </c>
    </row>
    <row r="41" spans="1:6" ht="12.75">
      <c r="A41" s="51" t="s">
        <v>55</v>
      </c>
      <c r="C41" s="15">
        <v>5232</v>
      </c>
      <c r="D41" s="85">
        <f>C41/C50</f>
        <v>0.01493927493119996</v>
      </c>
      <c r="E41" s="15">
        <v>7121.5</v>
      </c>
      <c r="F41" s="85">
        <f>E41/E50</f>
        <v>0.017253279794826125</v>
      </c>
    </row>
    <row r="42" spans="1:6" ht="12.75">
      <c r="A42" s="51" t="s">
        <v>131</v>
      </c>
      <c r="C42" s="15">
        <v>23024.5</v>
      </c>
      <c r="D42" s="85">
        <f>C42/C50</f>
        <v>0.0657433745514934</v>
      </c>
      <c r="E42" s="15">
        <v>17671.4</v>
      </c>
      <c r="F42" s="85">
        <f>E42/E50</f>
        <v>0.042812554737947116</v>
      </c>
    </row>
    <row r="43" spans="1:6" ht="12.75">
      <c r="A43" s="51" t="s">
        <v>81</v>
      </c>
      <c r="C43" s="15">
        <v>11985.1</v>
      </c>
      <c r="D43" s="85">
        <f>C43/C50</f>
        <v>0.034221847090581924</v>
      </c>
      <c r="E43" s="15">
        <v>22837.7</v>
      </c>
      <c r="F43" s="85">
        <f>E43/E50</f>
        <v>0.055328965522755125</v>
      </c>
    </row>
    <row r="44" spans="1:6" ht="12.75">
      <c r="A44" s="51" t="s">
        <v>57</v>
      </c>
      <c r="C44" s="15">
        <v>4433.7</v>
      </c>
      <c r="D44" s="85">
        <f>C44/C50</f>
        <v>0.012659836250470423</v>
      </c>
      <c r="E44" s="15">
        <v>14338.6</v>
      </c>
      <c r="F44" s="85">
        <f>E44/E50</f>
        <v>0.0347381700015578</v>
      </c>
    </row>
    <row r="45" spans="1:6" ht="12.75">
      <c r="A45" s="51" t="s">
        <v>78</v>
      </c>
      <c r="C45" s="215">
        <v>3400.5</v>
      </c>
      <c r="D45" s="115">
        <f>C45/C50</f>
        <v>0.009709672095478872</v>
      </c>
      <c r="E45" s="215">
        <v>3566.7</v>
      </c>
      <c r="F45" s="115">
        <f>E45/E50</f>
        <v>0.008641054980580824</v>
      </c>
    </row>
    <row r="46" spans="1:6" ht="12.75">
      <c r="A46" s="52" t="s">
        <v>4</v>
      </c>
      <c r="C46" s="68">
        <f>SUM(C39:C45)</f>
        <v>85158</v>
      </c>
      <c r="D46" s="86">
        <f>C46/C50</f>
        <v>0.24315725814050576</v>
      </c>
      <c r="E46" s="68">
        <f>SUM(E39:E45)</f>
        <v>93972.00000000001</v>
      </c>
      <c r="F46" s="86">
        <f>E46/E50</f>
        <v>0.2276662513346066</v>
      </c>
    </row>
    <row r="47" spans="1:6" ht="12.75">
      <c r="A47" s="53"/>
      <c r="C47" s="14"/>
      <c r="D47" s="78"/>
      <c r="E47" s="14"/>
      <c r="F47" s="78"/>
    </row>
    <row r="48" spans="1:6" ht="12.75">
      <c r="A48" s="55" t="s">
        <v>132</v>
      </c>
      <c r="C48" s="21">
        <v>24832.6</v>
      </c>
      <c r="D48" s="88">
        <f>C48/C50</f>
        <v>0.0709061618227286</v>
      </c>
      <c r="E48" s="21">
        <v>28849</v>
      </c>
      <c r="F48" s="88">
        <f>E48/E50</f>
        <v>0.06989256038769064</v>
      </c>
    </row>
    <row r="49" spans="1:6" ht="12.75">
      <c r="A49" s="53"/>
      <c r="C49" s="14"/>
      <c r="D49" s="78"/>
      <c r="E49" s="14"/>
      <c r="F49" s="78"/>
    </row>
    <row r="50" spans="1:6" ht="15">
      <c r="A50" s="58" t="s">
        <v>40</v>
      </c>
      <c r="C50" s="65">
        <f>SUM(C48+C46+C36+C28+C22+C14+C8+C6)</f>
        <v>350217.79999999993</v>
      </c>
      <c r="D50" s="88">
        <f>SUM(D48+D46+D36+D28+D22+D14+D8+D6)</f>
        <v>1</v>
      </c>
      <c r="E50" s="65">
        <f>SUM(E48+E46+E36+E28+E22+E14+E8+E6)</f>
        <v>412762.1</v>
      </c>
      <c r="F50" s="88">
        <f>SUM(F48+F46+F36+F28+F22+F14+F8+F6)</f>
        <v>1</v>
      </c>
    </row>
    <row r="51" spans="1:6" ht="12.75">
      <c r="A51" s="53"/>
      <c r="C51" s="14"/>
      <c r="D51" s="78"/>
      <c r="E51" s="14"/>
      <c r="F51" s="77"/>
    </row>
    <row r="52" spans="3:6" ht="12.75">
      <c r="C52" s="14"/>
      <c r="D52" s="78"/>
      <c r="E52" s="14"/>
      <c r="F52" s="77"/>
    </row>
    <row r="53" spans="3:6" ht="12.75">
      <c r="C53" s="14"/>
      <c r="D53" s="78"/>
      <c r="E53" s="14"/>
      <c r="F53" s="77"/>
    </row>
    <row r="54" spans="3:6" ht="12.75">
      <c r="C54" s="14"/>
      <c r="D54" s="78"/>
      <c r="E54" s="14"/>
      <c r="F54" s="77"/>
    </row>
    <row r="55" spans="3:6" ht="12.75">
      <c r="C55" s="14"/>
      <c r="D55" s="78"/>
      <c r="E55" s="14"/>
      <c r="F55" s="77"/>
    </row>
    <row r="56" spans="3:6" ht="12.75">
      <c r="C56" s="14"/>
      <c r="D56" s="78"/>
      <c r="E56" s="14"/>
      <c r="F56" s="77"/>
    </row>
    <row r="57" spans="3:6" ht="12.75">
      <c r="C57" s="14"/>
      <c r="D57" s="78"/>
      <c r="E57" s="14"/>
      <c r="F57" s="77"/>
    </row>
    <row r="58" spans="3:6" ht="12.75">
      <c r="C58" s="14"/>
      <c r="D58" s="78"/>
      <c r="E58" s="14"/>
      <c r="F58" s="77"/>
    </row>
    <row r="59" spans="3:6" ht="12.75">
      <c r="C59" s="14"/>
      <c r="D59" s="78"/>
      <c r="E59" s="14"/>
      <c r="F59" s="77"/>
    </row>
    <row r="60" spans="4:6" ht="12.75">
      <c r="D60" s="78"/>
      <c r="E60" s="14"/>
      <c r="F60" s="77"/>
    </row>
    <row r="61" spans="4:6" ht="12.75">
      <c r="D61" s="49"/>
      <c r="F61" s="77"/>
    </row>
    <row r="62" ht="12.75">
      <c r="F62" s="77"/>
    </row>
    <row r="63" ht="12.75">
      <c r="F63" s="77"/>
    </row>
    <row r="64" ht="12.75">
      <c r="F64" s="77"/>
    </row>
    <row r="65" ht="12.75">
      <c r="F65" s="77"/>
    </row>
    <row r="66" ht="12.75">
      <c r="F66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2009-04-20T12:33:28Z</cp:lastPrinted>
  <dcterms:created xsi:type="dcterms:W3CDTF">2007-11-20T07:12:19Z</dcterms:created>
  <dcterms:modified xsi:type="dcterms:W3CDTF">2009-06-08T07:54:45Z</dcterms:modified>
  <cp:category/>
  <cp:version/>
  <cp:contentType/>
  <cp:contentStatus/>
</cp:coreProperties>
</file>